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efitroad-my.sharepoint.com/personal/julie_slapp_flarehr_com/Documents/"/>
    </mc:Choice>
  </mc:AlternateContent>
  <xr:revisionPtr revIDLastSave="2" documentId="8_{5D7B6B2E-54F9-4992-A4F3-172B4EE42D2B}" xr6:coauthVersionLast="47" xr6:coauthVersionMax="47" xr10:uidLastSave="{E32B42BA-3321-4031-9A5B-86F0DBC94D39}"/>
  <bookViews>
    <workbookView xWindow="-110" yWindow="-110" windowWidth="19420" windowHeight="11620" tabRatio="916" xr2:uid="{F7B6A61C-54CF-4606-8754-3B7C0750287F}"/>
  </bookViews>
  <sheets>
    <sheet name="Output" sheetId="9" r:id="rId1"/>
    <sheet name="Balanced Growth SIMP" sheetId="3" r:id="rId2"/>
    <sheet name="Lifestage - Sand SIMP" sheetId="34" r:id="rId3"/>
    <sheet name="Lifestage - Coral SIMP" sheetId="35" r:id="rId4"/>
    <sheet name="Lifestage - Ocean SIMP" sheetId="36" r:id="rId5"/>
    <sheet name="Lifestage - Sky SIMP" sheetId="37" r:id="rId6"/>
  </sheets>
  <definedNames>
    <definedName name="_xlnm._FilterDatabase" localSheetId="0" hidden="1">Output!$A$1:$F$28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9" l="1"/>
  <c r="B35" i="9"/>
  <c r="B36" i="9"/>
  <c r="B37" i="9"/>
  <c r="B33" i="9"/>
  <c r="H19" i="3" s="1"/>
  <c r="H9" i="3"/>
  <c r="A45" i="37" l="1"/>
  <c r="H43" i="37"/>
  <c r="H42" i="37"/>
  <c r="A37" i="37"/>
  <c r="H35" i="37"/>
  <c r="H34" i="37"/>
  <c r="A29" i="37"/>
  <c r="H27" i="37"/>
  <c r="H26" i="37"/>
  <c r="A21" i="37"/>
  <c r="H19" i="37"/>
  <c r="H18" i="37"/>
  <c r="H17" i="37"/>
  <c r="A12" i="37"/>
  <c r="H10" i="37"/>
  <c r="H9" i="37"/>
  <c r="A45" i="36"/>
  <c r="H43" i="36"/>
  <c r="H42" i="36"/>
  <c r="A37" i="36"/>
  <c r="H35" i="36"/>
  <c r="H34" i="36"/>
  <c r="A29" i="36"/>
  <c r="H27" i="36"/>
  <c r="H26" i="36"/>
  <c r="A21" i="36"/>
  <c r="H19" i="36"/>
  <c r="H18" i="36"/>
  <c r="H17" i="36"/>
  <c r="A12" i="36"/>
  <c r="H10" i="36"/>
  <c r="H9" i="36"/>
  <c r="A45" i="35"/>
  <c r="H43" i="35"/>
  <c r="H42" i="35"/>
  <c r="A37" i="35"/>
  <c r="H35" i="35"/>
  <c r="H34" i="35"/>
  <c r="A29" i="35"/>
  <c r="H27" i="35"/>
  <c r="H26" i="35"/>
  <c r="A21" i="35"/>
  <c r="H19" i="35"/>
  <c r="H18" i="35"/>
  <c r="H17" i="35"/>
  <c r="A12" i="35"/>
  <c r="H10" i="35"/>
  <c r="H9" i="35"/>
  <c r="H10" i="34"/>
  <c r="A44" i="34"/>
  <c r="H42" i="34"/>
  <c r="H41" i="34"/>
  <c r="A36" i="34"/>
  <c r="H34" i="34"/>
  <c r="H33" i="34"/>
  <c r="A28" i="34"/>
  <c r="H26" i="34"/>
  <c r="H25" i="34"/>
  <c r="A20" i="34"/>
  <c r="H18" i="34"/>
  <c r="H17" i="34"/>
  <c r="A12" i="34"/>
  <c r="H9" i="34"/>
  <c r="H26" i="3"/>
  <c r="H12" i="34" l="1"/>
  <c r="H12" i="36"/>
  <c r="H12" i="37"/>
  <c r="H37" i="37"/>
  <c r="H29" i="35"/>
  <c r="H29" i="36"/>
  <c r="H29" i="37"/>
  <c r="H45" i="36"/>
  <c r="H45" i="37"/>
  <c r="H21" i="37"/>
  <c r="H37" i="36"/>
  <c r="H21" i="36"/>
  <c r="H12" i="35"/>
  <c r="H20" i="34"/>
  <c r="H28" i="34"/>
  <c r="H45" i="35"/>
  <c r="H44" i="34"/>
  <c r="H37" i="35"/>
  <c r="H21" i="35"/>
  <c r="H36" i="34"/>
  <c r="H47" i="37" l="1"/>
  <c r="H49" i="37" s="1"/>
  <c r="H47" i="36"/>
  <c r="I10" i="36" s="1"/>
  <c r="H47" i="35"/>
  <c r="I34" i="35" s="1"/>
  <c r="H46" i="34"/>
  <c r="I10" i="34" s="1"/>
  <c r="H49" i="36" l="1"/>
  <c r="I27" i="37"/>
  <c r="I34" i="37"/>
  <c r="I10" i="37"/>
  <c r="I35" i="37"/>
  <c r="I19" i="37"/>
  <c r="I18" i="37"/>
  <c r="I17" i="37"/>
  <c r="I42" i="37"/>
  <c r="I26" i="37"/>
  <c r="I9" i="37"/>
  <c r="I43" i="37"/>
  <c r="H49" i="35"/>
  <c r="I9" i="35"/>
  <c r="I43" i="35"/>
  <c r="I26" i="35"/>
  <c r="I27" i="35"/>
  <c r="I19" i="35"/>
  <c r="I18" i="35"/>
  <c r="I42" i="35"/>
  <c r="I35" i="36"/>
  <c r="I18" i="36"/>
  <c r="I17" i="36"/>
  <c r="I43" i="36"/>
  <c r="I9" i="36"/>
  <c r="I12" i="36" s="1"/>
  <c r="I42" i="36"/>
  <c r="I19" i="36"/>
  <c r="I27" i="36"/>
  <c r="I34" i="36"/>
  <c r="I26" i="36"/>
  <c r="I17" i="34"/>
  <c r="I33" i="34"/>
  <c r="I41" i="34"/>
  <c r="I25" i="34"/>
  <c r="I34" i="34"/>
  <c r="I26" i="34"/>
  <c r="I9" i="34"/>
  <c r="I12" i="34" s="1"/>
  <c r="H48" i="34"/>
  <c r="I42" i="34"/>
  <c r="I10" i="35"/>
  <c r="I35" i="35"/>
  <c r="I37" i="35" s="1"/>
  <c r="I18" i="34"/>
  <c r="I17" i="35"/>
  <c r="I45" i="37" l="1"/>
  <c r="I12" i="37"/>
  <c r="I37" i="37"/>
  <c r="I29" i="37"/>
  <c r="I21" i="37"/>
  <c r="I21" i="35"/>
  <c r="I21" i="36"/>
  <c r="I45" i="35"/>
  <c r="I12" i="35"/>
  <c r="I29" i="36"/>
  <c r="I45" i="36"/>
  <c r="I29" i="35"/>
  <c r="I20" i="34"/>
  <c r="I37" i="36"/>
  <c r="I28" i="34"/>
  <c r="I44" i="34"/>
  <c r="I36" i="34"/>
  <c r="I47" i="37" l="1"/>
  <c r="I47" i="36"/>
  <c r="I47" i="35"/>
  <c r="I46" i="34"/>
  <c r="H43" i="3"/>
  <c r="H42" i="3"/>
  <c r="H35" i="3"/>
  <c r="H34" i="3"/>
  <c r="H27" i="3"/>
  <c r="H17" i="3"/>
  <c r="H18" i="3"/>
  <c r="H16" i="3"/>
  <c r="H45" i="3" l="1"/>
  <c r="A45" i="3"/>
  <c r="H37" i="3"/>
  <c r="A37" i="3"/>
  <c r="H29" i="3"/>
  <c r="A29" i="3"/>
  <c r="H21" i="3"/>
  <c r="A21" i="3"/>
  <c r="A11" i="3"/>
  <c r="H11" i="3" l="1"/>
  <c r="H47" i="3" s="1"/>
  <c r="H49" i="3" s="1"/>
  <c r="I19" i="3" l="1"/>
  <c r="I27" i="3"/>
  <c r="I26" i="3"/>
  <c r="I43" i="3"/>
  <c r="I34" i="3"/>
  <c r="I42" i="3"/>
  <c r="I18" i="3"/>
  <c r="I17" i="3"/>
  <c r="I16" i="3"/>
  <c r="I35" i="3"/>
  <c r="I9" i="3"/>
  <c r="I45" i="3" l="1"/>
  <c r="I37" i="3"/>
  <c r="I29" i="3"/>
  <c r="I11" i="3"/>
  <c r="I21" i="3"/>
  <c r="I47" i="3" l="1"/>
</calcChain>
</file>

<file path=xl/sharedStrings.xml><?xml version="1.0" encoding="utf-8"?>
<sst xmlns="http://schemas.openxmlformats.org/spreadsheetml/2006/main" count="789" uniqueCount="63">
  <si>
    <t>Grand Total</t>
  </si>
  <si>
    <t>GBND</t>
  </si>
  <si>
    <t>ETHI</t>
  </si>
  <si>
    <t>FAIR</t>
  </si>
  <si>
    <t>AAA</t>
  </si>
  <si>
    <t>Weighting</t>
  </si>
  <si>
    <t xml:space="preserve">Value (AUD) </t>
  </si>
  <si>
    <t>Name/kind of investment item</t>
  </si>
  <si>
    <t xml:space="preserve">Asset type: </t>
  </si>
  <si>
    <t>Summary</t>
  </si>
  <si>
    <t>Portfolio Holdings Information for Investment option:</t>
  </si>
  <si>
    <t>(regulations 7.9.07Z and 7.9.07ZA)</t>
  </si>
  <si>
    <t>Schedule 8D—Tables for reporting portfolio holding information</t>
  </si>
  <si>
    <t>AUD</t>
  </si>
  <si>
    <t>Cash</t>
  </si>
  <si>
    <t xml:space="preserve">Currency </t>
  </si>
  <si>
    <t>Asset Class</t>
  </si>
  <si>
    <t xml:space="preserve">Name of Institution </t>
  </si>
  <si>
    <t>AUMS</t>
  </si>
  <si>
    <t xml:space="preserve">Managed: </t>
  </si>
  <si>
    <t>n/a</t>
  </si>
  <si>
    <t>Fixed Income</t>
  </si>
  <si>
    <t>Managed:</t>
  </si>
  <si>
    <t>Externally</t>
  </si>
  <si>
    <t>Name of Fund Manager</t>
  </si>
  <si>
    <t>Security Identifier (or APIR for Managed Funds)</t>
  </si>
  <si>
    <t>Asset Class Domicile Type</t>
  </si>
  <si>
    <t>Investment Listing Type</t>
  </si>
  <si>
    <t>N/A</t>
  </si>
  <si>
    <t>Australian Domicile</t>
  </si>
  <si>
    <t>Listed</t>
  </si>
  <si>
    <t>International Domicile</t>
  </si>
  <si>
    <t>Unlisted</t>
  </si>
  <si>
    <t>Equity</t>
  </si>
  <si>
    <t>Property</t>
  </si>
  <si>
    <t>Infrastructure</t>
  </si>
  <si>
    <t>Not Applicable</t>
  </si>
  <si>
    <t xml:space="preserve"> Investment Option Value Amount </t>
  </si>
  <si>
    <t>Fund ID</t>
  </si>
  <si>
    <t>Investment Strategic Sector Type</t>
  </si>
  <si>
    <t>Fund's name</t>
  </si>
  <si>
    <t>Investment Strategic Sector Domicile Type</t>
  </si>
  <si>
    <t>If Applicable, Name/Kind of Investment Item</t>
  </si>
  <si>
    <t>If Applicable, APIR for Managed Funds</t>
  </si>
  <si>
    <t>Check</t>
  </si>
  <si>
    <t>Simple Choice Super SIMP</t>
  </si>
  <si>
    <t>Lifestage - Sand SIMP</t>
  </si>
  <si>
    <t>Lifestage - Coral SIMP</t>
  </si>
  <si>
    <t>Lifestage - Ocean SIMP</t>
  </si>
  <si>
    <t>Lifestage - Sky SIMP</t>
  </si>
  <si>
    <t>BETASHARES GLOBAL SUSTAINABILITY LEADERS ETF UNITS FULLY</t>
  </si>
  <si>
    <t>BETASHARES AUSTRALIAN SUSTAINABIITY LEADERS ETF UNITS</t>
  </si>
  <si>
    <t>Macquarie True Index Australian Fixed Interest Fund</t>
  </si>
  <si>
    <t>Betashares Global Sustainability Leaders Etf Units Fully</t>
  </si>
  <si>
    <t>Betashares Australian Sustainabiity Leaders Etf Units</t>
  </si>
  <si>
    <t>Betashares Australian High Interest Cash ETF</t>
  </si>
  <si>
    <t>Betashares Australian High Interest Cash Etf</t>
  </si>
  <si>
    <t>Macquarie Investment Management Global Limited</t>
  </si>
  <si>
    <t>MAQ0211AU</t>
  </si>
  <si>
    <t>National Bank of Australia</t>
  </si>
  <si>
    <t>BetaShares Capital Ltd</t>
  </si>
  <si>
    <t>Betashares Sustainability Leaders Diversified Bond ETF Currency Hedged</t>
  </si>
  <si>
    <t>Balanced Growth SIMP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</si>
</sst>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ED5A09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sz val="10"/>
      <color rgb="FFED5A09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10" fontId="2" fillId="0" borderId="1" xfId="2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left" vertical="top"/>
    </xf>
    <xf numFmtId="10" fontId="2" fillId="0" borderId="2" xfId="2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164" fontId="3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164" fontId="3" fillId="0" borderId="7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10" fontId="2" fillId="0" borderId="9" xfId="2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3" fillId="0" borderId="0" xfId="2" applyNumberFormat="1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6" fillId="0" borderId="0" xfId="0" applyFont="1"/>
    <xf numFmtId="0" fontId="7" fillId="0" borderId="0" xfId="0" applyFont="1"/>
    <xf numFmtId="9" fontId="3" fillId="0" borderId="3" xfId="2" applyFont="1" applyBorder="1"/>
    <xf numFmtId="0" fontId="3" fillId="0" borderId="3" xfId="0" applyFont="1" applyBorder="1"/>
    <xf numFmtId="9" fontId="3" fillId="0" borderId="5" xfId="2" applyFont="1" applyBorder="1"/>
    <xf numFmtId="10" fontId="3" fillId="0" borderId="12" xfId="2" applyNumberFormat="1" applyFont="1" applyBorder="1"/>
    <xf numFmtId="0" fontId="3" fillId="0" borderId="7" xfId="0" applyFont="1" applyBorder="1" applyAlignment="1">
      <alignment horizontal="center"/>
    </xf>
    <xf numFmtId="10" fontId="2" fillId="0" borderId="9" xfId="2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10" xfId="0" applyFont="1" applyBorder="1"/>
    <xf numFmtId="0" fontId="3" fillId="0" borderId="5" xfId="0" applyFont="1" applyBorder="1"/>
    <xf numFmtId="0" fontId="5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43" fontId="3" fillId="0" borderId="0" xfId="1" applyFont="1"/>
    <xf numFmtId="43" fontId="3" fillId="0" borderId="0" xfId="0" applyNumberFormat="1" applyFont="1"/>
    <xf numFmtId="0" fontId="3" fillId="0" borderId="21" xfId="0" applyFont="1" applyBorder="1"/>
    <xf numFmtId="0" fontId="3" fillId="0" borderId="22" xfId="0" applyFont="1" applyBorder="1" applyAlignment="1">
      <alignment horizontal="center" vertical="center"/>
    </xf>
    <xf numFmtId="10" fontId="3" fillId="0" borderId="5" xfId="2" applyNumberFormat="1" applyFont="1" applyBorder="1"/>
    <xf numFmtId="0" fontId="3" fillId="0" borderId="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0" fontId="3" fillId="0" borderId="7" xfId="2" applyNumberFormat="1" applyFont="1" applyBorder="1"/>
    <xf numFmtId="0" fontId="12" fillId="0" borderId="0" xfId="0" applyFont="1"/>
    <xf numFmtId="0" fontId="13" fillId="0" borderId="0" xfId="0" applyFont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64" fontId="4" fillId="0" borderId="0" xfId="0" applyNumberFormat="1" applyFont="1"/>
    <xf numFmtId="0" fontId="4" fillId="0" borderId="0" xfId="0" applyFont="1"/>
    <xf numFmtId="0" fontId="3" fillId="0" borderId="23" xfId="0" applyFont="1" applyBorder="1" applyAlignment="1">
      <alignment horizontal="center" vertical="center"/>
    </xf>
    <xf numFmtId="43" fontId="12" fillId="0" borderId="0" xfId="1" applyFont="1"/>
    <xf numFmtId="0" fontId="13" fillId="2" borderId="0" xfId="0" applyFont="1" applyFill="1"/>
    <xf numFmtId="0" fontId="12" fillId="2" borderId="0" xfId="0" applyFont="1" applyFill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9" fontId="3" fillId="0" borderId="0" xfId="2" applyFont="1" applyBorder="1"/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C300C"/>
      <color rgb="FFE277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2C73-4E02-4FF9-A985-F159E46FB8B0}">
  <sheetPr>
    <tabColor rgb="FF5C300C"/>
  </sheetPr>
  <dimension ref="A1:F59"/>
  <sheetViews>
    <sheetView tabSelected="1" workbookViewId="0">
      <selection activeCell="A5" sqref="A5"/>
    </sheetView>
  </sheetViews>
  <sheetFormatPr defaultColWidth="8.90625" defaultRowHeight="11.5" x14ac:dyDescent="0.25"/>
  <cols>
    <col min="1" max="1" width="39" style="48" bestFit="1" customWidth="1"/>
    <col min="2" max="2" width="58" style="48" bestFit="1" customWidth="1"/>
    <col min="3" max="3" width="29.6328125" style="48" bestFit="1" customWidth="1"/>
    <col min="4" max="4" width="37.36328125" style="48" bestFit="1" customWidth="1"/>
    <col min="5" max="5" width="22.08984375" style="48" bestFit="1" customWidth="1"/>
    <col min="6" max="6" width="27.6328125" style="48" bestFit="1" customWidth="1"/>
    <col min="7" max="16384" width="8.90625" style="48"/>
  </cols>
  <sheetData>
    <row r="1" spans="1:6" s="49" customFormat="1" x14ac:dyDescent="0.25">
      <c r="A1" s="49" t="s">
        <v>38</v>
      </c>
      <c r="B1" s="62" t="s">
        <v>40</v>
      </c>
      <c r="C1" s="49" t="s">
        <v>39</v>
      </c>
      <c r="D1" s="49" t="s">
        <v>41</v>
      </c>
      <c r="E1" s="49" t="s">
        <v>27</v>
      </c>
      <c r="F1" s="49" t="s">
        <v>37</v>
      </c>
    </row>
    <row r="2" spans="1:6" x14ac:dyDescent="0.25">
      <c r="A2" s="48" t="s">
        <v>62</v>
      </c>
      <c r="B2" s="63" t="s">
        <v>14</v>
      </c>
      <c r="C2" s="48" t="s">
        <v>14</v>
      </c>
      <c r="D2" s="48" t="s">
        <v>31</v>
      </c>
      <c r="E2" s="48" t="s">
        <v>30</v>
      </c>
      <c r="F2" s="61">
        <v>3754296</v>
      </c>
    </row>
    <row r="3" spans="1:6" x14ac:dyDescent="0.25">
      <c r="A3" s="48" t="s">
        <v>62</v>
      </c>
      <c r="B3" s="63" t="s">
        <v>53</v>
      </c>
      <c r="C3" s="48" t="s">
        <v>33</v>
      </c>
      <c r="D3" s="48" t="s">
        <v>31</v>
      </c>
      <c r="E3" s="48" t="s">
        <v>30</v>
      </c>
      <c r="F3" s="61">
        <v>9539466.5700000003</v>
      </c>
    </row>
    <row r="4" spans="1:6" x14ac:dyDescent="0.25">
      <c r="A4" s="48" t="s">
        <v>62</v>
      </c>
      <c r="B4" s="63" t="s">
        <v>54</v>
      </c>
      <c r="C4" s="48" t="s">
        <v>33</v>
      </c>
      <c r="D4" s="48" t="s">
        <v>29</v>
      </c>
      <c r="E4" s="48" t="s">
        <v>30</v>
      </c>
      <c r="F4" s="61">
        <v>34894048.82</v>
      </c>
    </row>
    <row r="5" spans="1:6" x14ac:dyDescent="0.25">
      <c r="A5" s="48" t="s">
        <v>62</v>
      </c>
      <c r="B5" s="63" t="s">
        <v>52</v>
      </c>
      <c r="C5" s="48" t="s">
        <v>21</v>
      </c>
      <c r="D5" s="48" t="s">
        <v>29</v>
      </c>
      <c r="E5" s="48" t="s">
        <v>32</v>
      </c>
      <c r="F5" s="61">
        <v>14637726</v>
      </c>
    </row>
    <row r="6" spans="1:6" x14ac:dyDescent="0.25">
      <c r="A6" s="48" t="s">
        <v>62</v>
      </c>
      <c r="B6" s="63" t="s">
        <v>52</v>
      </c>
      <c r="C6" s="48" t="s">
        <v>21</v>
      </c>
      <c r="D6" s="48" t="s">
        <v>31</v>
      </c>
      <c r="E6" s="48" t="s">
        <v>32</v>
      </c>
      <c r="F6" s="61">
        <v>1873936</v>
      </c>
    </row>
    <row r="7" spans="1:6" x14ac:dyDescent="0.25">
      <c r="A7" s="48" t="s">
        <v>46</v>
      </c>
      <c r="B7" s="63" t="s">
        <v>14</v>
      </c>
      <c r="C7" s="48" t="s">
        <v>14</v>
      </c>
      <c r="D7" s="48" t="s">
        <v>29</v>
      </c>
      <c r="E7" s="48" t="s">
        <v>36</v>
      </c>
      <c r="F7" s="61">
        <v>6547432.0299999993</v>
      </c>
    </row>
    <row r="8" spans="1:6" x14ac:dyDescent="0.25">
      <c r="A8" s="48" t="s">
        <v>46</v>
      </c>
      <c r="B8" s="63" t="s">
        <v>55</v>
      </c>
      <c r="C8" s="48" t="s">
        <v>14</v>
      </c>
      <c r="D8" s="48" t="s">
        <v>29</v>
      </c>
      <c r="E8" s="48" t="s">
        <v>36</v>
      </c>
      <c r="F8" s="61">
        <v>3537711.97</v>
      </c>
    </row>
    <row r="9" spans="1:6" x14ac:dyDescent="0.25">
      <c r="A9" s="48" t="s">
        <v>46</v>
      </c>
      <c r="B9" s="63" t="s">
        <v>53</v>
      </c>
      <c r="C9" s="48" t="s">
        <v>33</v>
      </c>
      <c r="D9" s="48" t="s">
        <v>31</v>
      </c>
      <c r="E9" s="48" t="s">
        <v>30</v>
      </c>
      <c r="F9" s="61">
        <v>75010121.810000002</v>
      </c>
    </row>
    <row r="10" spans="1:6" x14ac:dyDescent="0.25">
      <c r="A10" s="48" t="s">
        <v>46</v>
      </c>
      <c r="B10" s="63" t="s">
        <v>54</v>
      </c>
      <c r="C10" s="48" t="s">
        <v>33</v>
      </c>
      <c r="D10" s="48" t="s">
        <v>29</v>
      </c>
      <c r="E10" s="48" t="s">
        <v>30</v>
      </c>
      <c r="F10" s="61">
        <v>89545089.739999995</v>
      </c>
    </row>
    <row r="11" spans="1:6" x14ac:dyDescent="0.25">
      <c r="A11" s="48" t="s">
        <v>47</v>
      </c>
      <c r="B11" s="63" t="s">
        <v>14</v>
      </c>
      <c r="C11" s="48" t="s">
        <v>14</v>
      </c>
      <c r="D11" s="48" t="s">
        <v>29</v>
      </c>
      <c r="E11" s="48" t="s">
        <v>36</v>
      </c>
      <c r="F11" s="61">
        <v>5357.03</v>
      </c>
    </row>
    <row r="12" spans="1:6" x14ac:dyDescent="0.25">
      <c r="A12" s="48" t="s">
        <v>47</v>
      </c>
      <c r="B12" s="63" t="s">
        <v>56</v>
      </c>
      <c r="C12" s="48" t="s">
        <v>14</v>
      </c>
      <c r="D12" s="48" t="s">
        <v>29</v>
      </c>
      <c r="E12" s="48" t="s">
        <v>36</v>
      </c>
      <c r="F12" s="61">
        <v>1351.97</v>
      </c>
    </row>
    <row r="13" spans="1:6" x14ac:dyDescent="0.25">
      <c r="A13" s="48" t="s">
        <v>47</v>
      </c>
      <c r="B13" s="63" t="s">
        <v>53</v>
      </c>
      <c r="C13" s="48" t="s">
        <v>33</v>
      </c>
      <c r="D13" s="48" t="s">
        <v>31</v>
      </c>
      <c r="E13" s="48" t="s">
        <v>30</v>
      </c>
      <c r="F13" s="61">
        <v>25764.63</v>
      </c>
    </row>
    <row r="14" spans="1:6" x14ac:dyDescent="0.25">
      <c r="A14" s="48" t="s">
        <v>47</v>
      </c>
      <c r="B14" s="63" t="s">
        <v>54</v>
      </c>
      <c r="C14" s="48" t="s">
        <v>33</v>
      </c>
      <c r="D14" s="48" t="s">
        <v>29</v>
      </c>
      <c r="E14" s="48" t="s">
        <v>30</v>
      </c>
      <c r="F14" s="61">
        <v>28597.72</v>
      </c>
    </row>
    <row r="15" spans="1:6" x14ac:dyDescent="0.25">
      <c r="A15" s="48" t="s">
        <v>47</v>
      </c>
      <c r="B15" s="63" t="s">
        <v>61</v>
      </c>
      <c r="C15" s="48" t="s">
        <v>21</v>
      </c>
      <c r="D15" s="48" t="s">
        <v>31</v>
      </c>
      <c r="E15" s="48" t="s">
        <v>32</v>
      </c>
      <c r="F15" s="61">
        <v>4729</v>
      </c>
    </row>
    <row r="16" spans="1:6" x14ac:dyDescent="0.25">
      <c r="A16" s="48" t="s">
        <v>47</v>
      </c>
      <c r="B16" s="63" t="s">
        <v>61</v>
      </c>
      <c r="C16" s="48" t="s">
        <v>21</v>
      </c>
      <c r="D16" s="48" t="s">
        <v>29</v>
      </c>
      <c r="E16" s="48" t="s">
        <v>32</v>
      </c>
      <c r="F16" s="61">
        <v>7555</v>
      </c>
    </row>
    <row r="17" spans="1:6" x14ac:dyDescent="0.25">
      <c r="A17" s="48" t="s">
        <v>48</v>
      </c>
      <c r="B17" s="63" t="s">
        <v>14</v>
      </c>
      <c r="C17" s="48" t="s">
        <v>14</v>
      </c>
      <c r="D17" s="48" t="s">
        <v>29</v>
      </c>
      <c r="E17" s="48" t="s">
        <v>36</v>
      </c>
      <c r="F17" s="61">
        <v>973.98</v>
      </c>
    </row>
    <row r="18" spans="1:6" x14ac:dyDescent="0.25">
      <c r="A18" s="48" t="s">
        <v>48</v>
      </c>
      <c r="B18" s="63" t="s">
        <v>56</v>
      </c>
      <c r="C18" s="48" t="s">
        <v>14</v>
      </c>
      <c r="D18" s="48" t="s">
        <v>29</v>
      </c>
      <c r="E18" s="48" t="s">
        <v>36</v>
      </c>
      <c r="F18" s="61">
        <v>2754.02</v>
      </c>
    </row>
    <row r="19" spans="1:6" x14ac:dyDescent="0.25">
      <c r="A19" s="48" t="s">
        <v>48</v>
      </c>
      <c r="B19" s="63" t="s">
        <v>53</v>
      </c>
      <c r="C19" s="48" t="s">
        <v>33</v>
      </c>
      <c r="D19" s="48" t="s">
        <v>31</v>
      </c>
      <c r="E19" s="48" t="s">
        <v>30</v>
      </c>
      <c r="F19" s="61">
        <v>14432.73</v>
      </c>
    </row>
    <row r="20" spans="1:6" x14ac:dyDescent="0.25">
      <c r="A20" s="48" t="s">
        <v>48</v>
      </c>
      <c r="B20" s="63" t="s">
        <v>54</v>
      </c>
      <c r="C20" s="48" t="s">
        <v>33</v>
      </c>
      <c r="D20" s="48" t="s">
        <v>29</v>
      </c>
      <c r="E20" s="48" t="s">
        <v>30</v>
      </c>
      <c r="F20" s="61">
        <v>17710.349999999999</v>
      </c>
    </row>
    <row r="21" spans="1:6" x14ac:dyDescent="0.25">
      <c r="A21" s="48" t="s">
        <v>48</v>
      </c>
      <c r="B21" s="63" t="s">
        <v>61</v>
      </c>
      <c r="C21" s="48" t="s">
        <v>21</v>
      </c>
      <c r="D21" s="48" t="s">
        <v>31</v>
      </c>
      <c r="E21" s="48" t="s">
        <v>32</v>
      </c>
      <c r="F21" s="61">
        <v>11585</v>
      </c>
    </row>
    <row r="22" spans="1:6" x14ac:dyDescent="0.25">
      <c r="A22" s="48" t="s">
        <v>48</v>
      </c>
      <c r="B22" s="63" t="s">
        <v>61</v>
      </c>
      <c r="C22" s="48" t="s">
        <v>21</v>
      </c>
      <c r="D22" s="48" t="s">
        <v>29</v>
      </c>
      <c r="E22" s="48" t="s">
        <v>32</v>
      </c>
      <c r="F22" s="61">
        <v>7253</v>
      </c>
    </row>
    <row r="23" spans="1:6" x14ac:dyDescent="0.25">
      <c r="A23" s="48" t="s">
        <v>49</v>
      </c>
      <c r="B23" s="63" t="s">
        <v>14</v>
      </c>
      <c r="C23" s="48" t="s">
        <v>14</v>
      </c>
      <c r="D23" s="48" t="s">
        <v>29</v>
      </c>
      <c r="E23" s="48" t="s">
        <v>36</v>
      </c>
      <c r="F23" s="61">
        <v>8452.7599999999984</v>
      </c>
    </row>
    <row r="24" spans="1:6" x14ac:dyDescent="0.25">
      <c r="A24" s="48" t="s">
        <v>49</v>
      </c>
      <c r="B24" s="63" t="s">
        <v>55</v>
      </c>
      <c r="C24" s="48" t="s">
        <v>14</v>
      </c>
      <c r="D24" s="48" t="s">
        <v>29</v>
      </c>
      <c r="E24" s="48" t="s">
        <v>36</v>
      </c>
      <c r="F24" s="61">
        <v>24836.240000000002</v>
      </c>
    </row>
    <row r="25" spans="1:6" x14ac:dyDescent="0.25">
      <c r="A25" s="48" t="s">
        <v>49</v>
      </c>
      <c r="B25" s="63" t="s">
        <v>50</v>
      </c>
      <c r="C25" s="48" t="s">
        <v>33</v>
      </c>
      <c r="D25" s="48" t="s">
        <v>31</v>
      </c>
      <c r="E25" s="48" t="s">
        <v>30</v>
      </c>
      <c r="F25" s="61">
        <v>64983.33</v>
      </c>
    </row>
    <row r="26" spans="1:6" x14ac:dyDescent="0.25">
      <c r="A26" s="48" t="s">
        <v>49</v>
      </c>
      <c r="B26" s="63" t="s">
        <v>51</v>
      </c>
      <c r="C26" s="48" t="s">
        <v>33</v>
      </c>
      <c r="D26" s="48" t="s">
        <v>29</v>
      </c>
      <c r="E26" s="48" t="s">
        <v>30</v>
      </c>
      <c r="F26" s="61">
        <v>84454.68</v>
      </c>
    </row>
    <row r="27" spans="1:6" x14ac:dyDescent="0.25">
      <c r="A27" s="48" t="s">
        <v>49</v>
      </c>
      <c r="B27" s="63" t="s">
        <v>61</v>
      </c>
      <c r="C27" s="48" t="s">
        <v>21</v>
      </c>
      <c r="D27" s="48" t="s">
        <v>31</v>
      </c>
      <c r="E27" s="48" t="s">
        <v>32</v>
      </c>
      <c r="F27" s="61">
        <v>199041</v>
      </c>
    </row>
    <row r="28" spans="1:6" x14ac:dyDescent="0.25">
      <c r="A28" s="48" t="s">
        <v>49</v>
      </c>
      <c r="B28" s="63" t="s">
        <v>61</v>
      </c>
      <c r="C28" s="48" t="s">
        <v>21</v>
      </c>
      <c r="D28" s="48" t="s">
        <v>29</v>
      </c>
      <c r="E28" s="48" t="s">
        <v>32</v>
      </c>
      <c r="F28" s="61">
        <v>124603</v>
      </c>
    </row>
    <row r="29" spans="1:6" x14ac:dyDescent="0.25">
      <c r="B29" s="63"/>
      <c r="F29" s="61"/>
    </row>
    <row r="33" spans="1:2" x14ac:dyDescent="0.25">
      <c r="A33" s="48" t="s">
        <v>45</v>
      </c>
      <c r="B33" s="61">
        <f>SUMIF($A$2:$A$28,A33,$F$2:$F$28)</f>
        <v>0</v>
      </c>
    </row>
    <row r="34" spans="1:2" x14ac:dyDescent="0.25">
      <c r="A34" s="48" t="s">
        <v>46</v>
      </c>
      <c r="B34" s="61">
        <f>SUMIF($A$2:$A$28,A34,$F$2:$F$28)</f>
        <v>174640355.55000001</v>
      </c>
    </row>
    <row r="35" spans="1:2" x14ac:dyDescent="0.25">
      <c r="A35" s="48" t="s">
        <v>47</v>
      </c>
      <c r="B35" s="61">
        <f>SUMIF($A$2:$A$28,A35,$F$2:$F$28)</f>
        <v>73355.350000000006</v>
      </c>
    </row>
    <row r="36" spans="1:2" x14ac:dyDescent="0.25">
      <c r="A36" s="48" t="s">
        <v>48</v>
      </c>
      <c r="B36" s="61">
        <f>SUMIF($A$2:$A$28,A36,$F$2:$F$28)</f>
        <v>54709.08</v>
      </c>
    </row>
    <row r="37" spans="1:2" x14ac:dyDescent="0.25">
      <c r="A37" s="48" t="s">
        <v>49</v>
      </c>
      <c r="B37" s="61">
        <f>SUMIF($A$2:$A$28,A37,$F$2:$F$28)</f>
        <v>506371.01</v>
      </c>
    </row>
    <row r="38" spans="1:2" ht="14.5" x14ac:dyDescent="0.35">
      <c r="A38"/>
    </row>
    <row r="39" spans="1:2" ht="14.5" x14ac:dyDescent="0.35">
      <c r="A39"/>
    </row>
    <row r="40" spans="1:2" ht="14.5" x14ac:dyDescent="0.35">
      <c r="A40"/>
    </row>
    <row r="41" spans="1:2" ht="14.5" x14ac:dyDescent="0.35">
      <c r="A41"/>
    </row>
    <row r="42" spans="1:2" ht="14.5" x14ac:dyDescent="0.35">
      <c r="A42"/>
    </row>
    <row r="43" spans="1:2" ht="14.5" x14ac:dyDescent="0.35">
      <c r="A43"/>
    </row>
    <row r="44" spans="1:2" ht="14.5" x14ac:dyDescent="0.35">
      <c r="A44"/>
    </row>
    <row r="45" spans="1:2" ht="14.5" x14ac:dyDescent="0.35">
      <c r="A45"/>
    </row>
    <row r="46" spans="1:2" ht="14.5" x14ac:dyDescent="0.35">
      <c r="A46"/>
    </row>
    <row r="47" spans="1:2" ht="14.5" x14ac:dyDescent="0.35">
      <c r="A47"/>
    </row>
    <row r="48" spans="1:2" ht="14.5" x14ac:dyDescent="0.35">
      <c r="A48"/>
    </row>
    <row r="49" spans="1:1" ht="14.5" x14ac:dyDescent="0.35">
      <c r="A49"/>
    </row>
    <row r="50" spans="1:1" ht="14.5" x14ac:dyDescent="0.35">
      <c r="A50"/>
    </row>
    <row r="51" spans="1:1" ht="14.5" x14ac:dyDescent="0.35">
      <c r="A51"/>
    </row>
    <row r="52" spans="1:1" ht="14.5" x14ac:dyDescent="0.35">
      <c r="A52"/>
    </row>
    <row r="53" spans="1:1" ht="14.5" x14ac:dyDescent="0.35">
      <c r="A53"/>
    </row>
    <row r="54" spans="1:1" ht="14.5" x14ac:dyDescent="0.35">
      <c r="A54"/>
    </row>
    <row r="55" spans="1:1" ht="14.5" x14ac:dyDescent="0.35">
      <c r="A55"/>
    </row>
    <row r="56" spans="1:1" ht="14.5" x14ac:dyDescent="0.35">
      <c r="A56"/>
    </row>
    <row r="57" spans="1:1" ht="14.5" x14ac:dyDescent="0.35">
      <c r="A57"/>
    </row>
    <row r="58" spans="1:1" ht="14.5" x14ac:dyDescent="0.35">
      <c r="A58"/>
    </row>
    <row r="59" spans="1:1" ht="14.5" x14ac:dyDescent="0.35">
      <c r="A59"/>
    </row>
  </sheetData>
  <autoFilter ref="A1:F28" xr:uid="{93F42C73-4E02-4FF9-A985-F159E46FB8B0}"/>
  <conditionalFormatting sqref="B1:B1048576">
    <cfRule type="containsText" dxfId="11" priority="3" operator="containsText" text="Betashares Sustainability Leaders Diversified Bond ETF Currency Hedged">
      <formula>NOT(ISERROR(SEARCH("Betashares Sustainability Leaders Diversified Bond ETF Currency Hedged",B1)))</formula>
    </cfRule>
  </conditionalFormatting>
  <conditionalFormatting sqref="B11:B12">
    <cfRule type="containsText" dxfId="10" priority="2" operator="containsText" text="Betashares Sustainability Leaders Diversified Bond ETF Currency Hedged">
      <formula>NOT(ISERROR(SEARCH("Betashares Sustainability Leaders Diversified Bond ETF Currency Hedged",B11)))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FB98-9B3D-4AB4-9D52-E0AD79071A28}">
  <dimension ref="A1:O50"/>
  <sheetViews>
    <sheetView workbookViewId="0">
      <pane ySplit="4" topLeftCell="A16" activePane="bottomLeft" state="frozen"/>
      <selection pane="bottomLeft" activeCell="B26" sqref="B26"/>
    </sheetView>
  </sheetViews>
  <sheetFormatPr defaultColWidth="9.08984375" defaultRowHeight="13" x14ac:dyDescent="0.3"/>
  <cols>
    <col min="1" max="1" width="47.54296875" style="18" bestFit="1" customWidth="1"/>
    <col min="2" max="2" width="37.54296875" style="18" customWidth="1"/>
    <col min="3" max="3" width="17.6328125" style="18" customWidth="1"/>
    <col min="4" max="4" width="18.6328125" style="18" customWidth="1"/>
    <col min="5" max="5" width="21.6328125" style="18" customWidth="1"/>
    <col min="6" max="7" width="16" style="18" customWidth="1"/>
    <col min="8" max="8" width="11.6328125" style="18" bestFit="1" customWidth="1"/>
    <col min="9" max="9" width="12.36328125" style="18" bestFit="1" customWidth="1"/>
    <col min="10" max="10" width="9.453125" style="17" bestFit="1" customWidth="1"/>
    <col min="11" max="13" width="9.08984375" style="18"/>
    <col min="14" max="14" width="12.90625" style="18" bestFit="1" customWidth="1"/>
    <col min="15" max="15" width="11.08984375" style="18" bestFit="1" customWidth="1"/>
    <col min="16" max="16384" width="9.08984375" style="18"/>
  </cols>
  <sheetData>
    <row r="1" spans="1:15" ht="14" x14ac:dyDescent="0.3">
      <c r="A1" s="24" t="s">
        <v>12</v>
      </c>
      <c r="B1" s="24"/>
      <c r="C1" s="24"/>
      <c r="J1" s="18"/>
      <c r="M1" s="17"/>
    </row>
    <row r="2" spans="1:15" x14ac:dyDescent="0.3">
      <c r="A2" s="23" t="s">
        <v>11</v>
      </c>
      <c r="B2" s="23"/>
      <c r="C2" s="23"/>
      <c r="J2" s="18"/>
      <c r="M2" s="17"/>
    </row>
    <row r="3" spans="1:15" ht="13.5" thickBot="1" x14ac:dyDescent="0.35">
      <c r="A3" s="23"/>
      <c r="B3" s="23"/>
      <c r="C3" s="23"/>
      <c r="I3" s="32" t="s">
        <v>45</v>
      </c>
      <c r="J3" s="18"/>
      <c r="M3" s="17"/>
    </row>
    <row r="4" spans="1:15" ht="14.5" thickBot="1" x14ac:dyDescent="0.35">
      <c r="A4" s="22" t="s">
        <v>10</v>
      </c>
      <c r="B4" s="33" t="s">
        <v>62</v>
      </c>
      <c r="C4" s="34"/>
      <c r="D4" s="34"/>
      <c r="E4" s="35"/>
      <c r="F4" s="35"/>
      <c r="G4" s="35"/>
      <c r="H4" s="70" t="s">
        <v>9</v>
      </c>
      <c r="I4" s="70" t="s">
        <v>18</v>
      </c>
    </row>
    <row r="5" spans="1:15" ht="13.5" thickTop="1" x14ac:dyDescent="0.3"/>
    <row r="6" spans="1:15" x14ac:dyDescent="0.3">
      <c r="A6" s="19" t="s">
        <v>8</v>
      </c>
      <c r="B6" s="19"/>
      <c r="C6" s="19"/>
      <c r="D6" s="21" t="s">
        <v>14</v>
      </c>
      <c r="E6" s="20"/>
      <c r="F6" s="20"/>
      <c r="G6" s="20"/>
    </row>
    <row r="7" spans="1:15" ht="13.5" thickBot="1" x14ac:dyDescent="0.35">
      <c r="A7" s="19" t="s">
        <v>19</v>
      </c>
      <c r="B7" s="19"/>
      <c r="C7" s="19"/>
      <c r="D7" s="21" t="s">
        <v>20</v>
      </c>
      <c r="E7" s="20"/>
      <c r="I7" s="17"/>
      <c r="J7" s="18"/>
    </row>
    <row r="8" spans="1:15" ht="30" customHeight="1" thickBot="1" x14ac:dyDescent="0.35">
      <c r="A8" s="50" t="s">
        <v>17</v>
      </c>
      <c r="B8" s="51" t="s">
        <v>42</v>
      </c>
      <c r="C8" s="16" t="s">
        <v>43</v>
      </c>
      <c r="D8" s="71" t="s">
        <v>16</v>
      </c>
      <c r="E8" s="72"/>
      <c r="F8" s="31" t="s">
        <v>15</v>
      </c>
      <c r="G8" s="31"/>
      <c r="H8" s="31" t="s">
        <v>6</v>
      </c>
      <c r="I8" s="30" t="s">
        <v>5</v>
      </c>
      <c r="J8" s="18"/>
    </row>
    <row r="9" spans="1:15" ht="15" customHeight="1" x14ac:dyDescent="0.3">
      <c r="A9" s="52" t="s">
        <v>59</v>
      </c>
      <c r="B9" s="53" t="s">
        <v>14</v>
      </c>
      <c r="C9" s="54" t="s">
        <v>28</v>
      </c>
      <c r="D9" s="73" t="s">
        <v>14</v>
      </c>
      <c r="E9" s="73"/>
      <c r="F9" s="29" t="s">
        <v>13</v>
      </c>
      <c r="G9" s="29"/>
      <c r="H9" s="12">
        <f>SUMIFS(Output!F:F,Output!B:B,B9,Output!C:C,D9,Output!A:A,$I$3)</f>
        <v>0</v>
      </c>
      <c r="I9" s="47" t="e">
        <f>+H9/$H$47</f>
        <v>#DIV/0!</v>
      </c>
      <c r="J9" s="18"/>
    </row>
    <row r="10" spans="1:15" ht="15" customHeight="1" x14ac:dyDescent="0.3">
      <c r="A10" s="55"/>
      <c r="B10" s="56"/>
      <c r="C10" s="57"/>
      <c r="D10" s="68"/>
      <c r="E10" s="69"/>
      <c r="F10" s="36"/>
      <c r="G10" s="36"/>
      <c r="H10" s="36"/>
      <c r="I10" s="27"/>
      <c r="J10" s="18"/>
    </row>
    <row r="11" spans="1:15" ht="13.5" thickBot="1" x14ac:dyDescent="0.35">
      <c r="A11" s="6" t="str">
        <f>CONCATENATE("Total "&amp;D6)</f>
        <v>Total Cash</v>
      </c>
      <c r="B11" s="6"/>
      <c r="C11" s="6"/>
      <c r="D11" s="5"/>
      <c r="E11" s="5"/>
      <c r="F11" s="5"/>
      <c r="G11" s="5"/>
      <c r="H11" s="5">
        <f>SUM(H9:H9)</f>
        <v>0</v>
      </c>
      <c r="I11" s="4" t="e">
        <f>SUM(I9:I9)</f>
        <v>#DIV/0!</v>
      </c>
      <c r="J11" s="18"/>
    </row>
    <row r="12" spans="1:15" ht="13.5" thickTop="1" x14ac:dyDescent="0.3">
      <c r="I12" s="17"/>
      <c r="J12" s="18"/>
    </row>
    <row r="13" spans="1:15" x14ac:dyDescent="0.3">
      <c r="A13" s="19" t="s">
        <v>8</v>
      </c>
      <c r="B13" s="19"/>
      <c r="C13" s="19"/>
      <c r="D13" s="21" t="s">
        <v>21</v>
      </c>
    </row>
    <row r="14" spans="1:15" ht="13.5" thickBot="1" x14ac:dyDescent="0.35">
      <c r="A14" s="19" t="s">
        <v>22</v>
      </c>
      <c r="B14" s="19"/>
      <c r="C14" s="19"/>
      <c r="D14" s="37" t="s">
        <v>23</v>
      </c>
      <c r="I14" s="17"/>
      <c r="J14" s="18"/>
    </row>
    <row r="15" spans="1:15" ht="39.5" thickBot="1" x14ac:dyDescent="0.35">
      <c r="A15" s="16" t="s">
        <v>24</v>
      </c>
      <c r="B15" s="16" t="s">
        <v>7</v>
      </c>
      <c r="C15" s="16" t="s">
        <v>25</v>
      </c>
      <c r="D15" s="16" t="s">
        <v>16</v>
      </c>
      <c r="E15" s="16" t="s">
        <v>26</v>
      </c>
      <c r="F15" s="38" t="s">
        <v>27</v>
      </c>
      <c r="G15" s="38"/>
      <c r="H15" s="16" t="s">
        <v>6</v>
      </c>
      <c r="I15" s="15" t="s">
        <v>5</v>
      </c>
      <c r="J15" s="18"/>
      <c r="N15" s="39"/>
      <c r="O15" s="40"/>
    </row>
    <row r="16" spans="1:15" x14ac:dyDescent="0.3">
      <c r="A16" s="11" t="s">
        <v>28</v>
      </c>
      <c r="B16" s="11" t="s">
        <v>28</v>
      </c>
      <c r="C16" s="11" t="s">
        <v>28</v>
      </c>
      <c r="D16" s="13" t="s">
        <v>21</v>
      </c>
      <c r="E16" s="13" t="s">
        <v>29</v>
      </c>
      <c r="F16" s="13" t="s">
        <v>30</v>
      </c>
      <c r="G16" s="13"/>
      <c r="H16" s="9">
        <f>SUMIFS(Output!F:F,Output!A:A,$I$3,Output!B:B,B16,Output!C:C,D16,Output!D:D,E16,Output!E:E,F16)</f>
        <v>0</v>
      </c>
      <c r="I16" s="28" t="e">
        <f>+H16/$H$47</f>
        <v>#DIV/0!</v>
      </c>
      <c r="J16" s="18"/>
      <c r="N16" s="39"/>
    </row>
    <row r="17" spans="1:14" x14ac:dyDescent="0.3">
      <c r="A17" s="11" t="s">
        <v>28</v>
      </c>
      <c r="B17" s="11" t="s">
        <v>28</v>
      </c>
      <c r="C17" s="11" t="s">
        <v>28</v>
      </c>
      <c r="D17" s="10" t="s">
        <v>21</v>
      </c>
      <c r="E17" s="10" t="s">
        <v>31</v>
      </c>
      <c r="F17" s="10" t="s">
        <v>30</v>
      </c>
      <c r="G17" s="10"/>
      <c r="H17" s="9">
        <f>SUMIFS(Output!F:F,Output!A:A,$I$3,Output!B:B,B17,Output!C:C,D17,Output!D:D,E17,Output!E:E,F17)</f>
        <v>0</v>
      </c>
      <c r="I17" s="43" t="e">
        <f>+H17/$H$47</f>
        <v>#DIV/0!</v>
      </c>
      <c r="J17" s="18"/>
      <c r="N17" s="39"/>
    </row>
    <row r="18" spans="1:14" x14ac:dyDescent="0.3">
      <c r="A18" s="11" t="s">
        <v>57</v>
      </c>
      <c r="B18" s="41" t="s">
        <v>52</v>
      </c>
      <c r="C18" s="11" t="s">
        <v>58</v>
      </c>
      <c r="D18" s="10" t="s">
        <v>21</v>
      </c>
      <c r="E18" s="42" t="s">
        <v>29</v>
      </c>
      <c r="F18" s="42" t="s">
        <v>32</v>
      </c>
      <c r="G18" s="42"/>
      <c r="H18" s="9">
        <f>SUMIFS(Output!F:F,Output!A:A,$I$3,Output!B:B,B18,Output!C:C,D18,Output!D:D,E18,Output!E:E,F18)</f>
        <v>0</v>
      </c>
      <c r="I18" s="43" t="e">
        <f>+H18/$H$47</f>
        <v>#DIV/0!</v>
      </c>
      <c r="J18" s="18"/>
      <c r="N18" s="39"/>
    </row>
    <row r="19" spans="1:14" x14ac:dyDescent="0.3">
      <c r="A19" s="11" t="s">
        <v>57</v>
      </c>
      <c r="B19" s="41" t="s">
        <v>52</v>
      </c>
      <c r="C19" s="11" t="s">
        <v>58</v>
      </c>
      <c r="D19" s="10" t="s">
        <v>21</v>
      </c>
      <c r="E19" s="42" t="s">
        <v>31</v>
      </c>
      <c r="F19" s="42" t="s">
        <v>32</v>
      </c>
      <c r="G19" s="42"/>
      <c r="H19" s="9">
        <f>SUMIFS(Output!F:F,Output!A:A,$I$3,Output!B:B,B19,Output!C:C,D19,Output!D:D,E19,Output!E:E,F19)</f>
        <v>0</v>
      </c>
      <c r="I19" s="43" t="e">
        <f>+H19/$H$47</f>
        <v>#DIV/0!</v>
      </c>
      <c r="J19" s="18"/>
      <c r="N19" s="39"/>
    </row>
    <row r="20" spans="1:14" x14ac:dyDescent="0.3">
      <c r="A20" s="8"/>
      <c r="B20" s="8"/>
      <c r="C20" s="8"/>
      <c r="D20" s="7"/>
      <c r="E20" s="7"/>
      <c r="F20" s="7"/>
      <c r="G20" s="7"/>
      <c r="H20" s="26"/>
      <c r="I20" s="25"/>
      <c r="J20" s="18"/>
      <c r="N20" s="39"/>
    </row>
    <row r="21" spans="1:14" ht="13.5" thickBot="1" x14ac:dyDescent="0.35">
      <c r="A21" s="6" t="str">
        <f>CONCATENATE("Total "&amp;D13)</f>
        <v>Total Fixed Income</v>
      </c>
      <c r="B21" s="6"/>
      <c r="C21" s="6"/>
      <c r="D21" s="5"/>
      <c r="E21" s="5"/>
      <c r="F21" s="5"/>
      <c r="G21" s="5"/>
      <c r="H21" s="5">
        <f>SUM(H16:H20)</f>
        <v>0</v>
      </c>
      <c r="I21" s="4" t="e">
        <f>SUM(I16:I20)</f>
        <v>#DIV/0!</v>
      </c>
      <c r="J21" s="18"/>
      <c r="N21" s="39"/>
    </row>
    <row r="22" spans="1:14" ht="13.5" thickTop="1" x14ac:dyDescent="0.3">
      <c r="I22" s="17"/>
      <c r="J22" s="18"/>
      <c r="N22" s="39"/>
    </row>
    <row r="23" spans="1:14" x14ac:dyDescent="0.3">
      <c r="A23" s="19" t="s">
        <v>8</v>
      </c>
      <c r="B23" s="19"/>
      <c r="C23" s="19"/>
      <c r="D23" s="21" t="s">
        <v>33</v>
      </c>
      <c r="J23" s="18"/>
      <c r="N23" s="39"/>
    </row>
    <row r="24" spans="1:14" ht="13.5" thickBot="1" x14ac:dyDescent="0.35">
      <c r="A24" s="19" t="s">
        <v>22</v>
      </c>
      <c r="B24" s="19"/>
      <c r="C24" s="19"/>
      <c r="D24" s="37" t="s">
        <v>23</v>
      </c>
      <c r="I24" s="17"/>
      <c r="N24" s="40"/>
    </row>
    <row r="25" spans="1:14" ht="39.5" thickBot="1" x14ac:dyDescent="0.4">
      <c r="A25" s="16" t="s">
        <v>24</v>
      </c>
      <c r="B25" s="16" t="s">
        <v>7</v>
      </c>
      <c r="C25" s="16" t="s">
        <v>25</v>
      </c>
      <c r="D25" s="16" t="s">
        <v>16</v>
      </c>
      <c r="E25" s="16" t="s">
        <v>26</v>
      </c>
      <c r="F25" s="38" t="s">
        <v>27</v>
      </c>
      <c r="G25" s="38"/>
      <c r="H25" s="16" t="s">
        <v>6</v>
      </c>
      <c r="I25" s="15" t="s">
        <v>5</v>
      </c>
      <c r="M25"/>
    </row>
    <row r="26" spans="1:14" ht="14.5" x14ac:dyDescent="0.35">
      <c r="A26" s="14" t="s">
        <v>60</v>
      </c>
      <c r="B26" s="45" t="s">
        <v>53</v>
      </c>
      <c r="C26" s="46" t="s">
        <v>2</v>
      </c>
      <c r="D26" s="13" t="s">
        <v>33</v>
      </c>
      <c r="E26" s="13" t="s">
        <v>31</v>
      </c>
      <c r="F26" s="13" t="s">
        <v>30</v>
      </c>
      <c r="G26" s="60"/>
      <c r="H26" s="9">
        <f>SUMIFS(Output!F:F,Output!A:A,$I$3,Output!B:B,B26,Output!C:C,D26,Output!D:D,E26,Output!E:E,F26)</f>
        <v>0</v>
      </c>
      <c r="I26" s="28" t="e">
        <f>+H26/$H$47</f>
        <v>#DIV/0!</v>
      </c>
      <c r="M26"/>
    </row>
    <row r="27" spans="1:14" ht="14.5" x14ac:dyDescent="0.35">
      <c r="A27" s="11" t="s">
        <v>60</v>
      </c>
      <c r="B27" s="11" t="s">
        <v>54</v>
      </c>
      <c r="C27" s="44" t="s">
        <v>3</v>
      </c>
      <c r="D27" s="10" t="s">
        <v>33</v>
      </c>
      <c r="E27" s="10" t="s">
        <v>29</v>
      </c>
      <c r="F27" s="10" t="s">
        <v>30</v>
      </c>
      <c r="G27" s="42"/>
      <c r="H27" s="9">
        <f>SUMIFS(Output!F:F,Output!A:A,$I$3,Output!B:B,B27,Output!C:C,D27,Output!D:D,E27,Output!E:E,F27)</f>
        <v>0</v>
      </c>
      <c r="I27" s="43" t="e">
        <f>+H27/$H$47</f>
        <v>#DIV/0!</v>
      </c>
      <c r="M27"/>
    </row>
    <row r="28" spans="1:14" ht="14.5" x14ac:dyDescent="0.35">
      <c r="A28" s="8"/>
      <c r="B28" s="8"/>
      <c r="C28" s="8"/>
      <c r="D28" s="7"/>
      <c r="E28" s="7"/>
      <c r="F28" s="7"/>
      <c r="G28" s="7"/>
      <c r="H28" s="26"/>
      <c r="I28" s="25"/>
      <c r="M28"/>
    </row>
    <row r="29" spans="1:14" ht="15" thickBot="1" x14ac:dyDescent="0.4">
      <c r="A29" s="6" t="str">
        <f>CONCATENATE("Total "&amp;D23)</f>
        <v>Total Equity</v>
      </c>
      <c r="B29" s="6"/>
      <c r="C29" s="6"/>
      <c r="D29" s="5"/>
      <c r="E29" s="5"/>
      <c r="F29" s="5"/>
      <c r="G29" s="5"/>
      <c r="H29" s="5">
        <f>SUM(H26:H28)</f>
        <v>0</v>
      </c>
      <c r="I29" s="4" t="e">
        <f>SUM(I26:I28)</f>
        <v>#DIV/0!</v>
      </c>
      <c r="M29"/>
    </row>
    <row r="30" spans="1:14" ht="15" thickTop="1" x14ac:dyDescent="0.35">
      <c r="M30"/>
    </row>
    <row r="31" spans="1:14" ht="14.5" x14ac:dyDescent="0.35">
      <c r="A31" s="19" t="s">
        <v>8</v>
      </c>
      <c r="B31" s="19"/>
      <c r="C31" s="19"/>
      <c r="D31" s="21" t="s">
        <v>34</v>
      </c>
      <c r="M31"/>
    </row>
    <row r="32" spans="1:14" ht="15" thickBot="1" x14ac:dyDescent="0.4">
      <c r="A32" s="19" t="s">
        <v>22</v>
      </c>
      <c r="B32" s="19"/>
      <c r="C32" s="19"/>
      <c r="D32" s="37" t="s">
        <v>23</v>
      </c>
      <c r="I32" s="17"/>
      <c r="M32"/>
    </row>
    <row r="33" spans="1:13" ht="39.5" thickBot="1" x14ac:dyDescent="0.4">
      <c r="A33" s="16" t="s">
        <v>24</v>
      </c>
      <c r="B33" s="16" t="s">
        <v>7</v>
      </c>
      <c r="C33" s="16" t="s">
        <v>25</v>
      </c>
      <c r="D33" s="16" t="s">
        <v>16</v>
      </c>
      <c r="E33" s="16" t="s">
        <v>26</v>
      </c>
      <c r="F33" s="38" t="s">
        <v>27</v>
      </c>
      <c r="G33" s="38"/>
      <c r="H33" s="16" t="s">
        <v>6</v>
      </c>
      <c r="I33" s="15" t="s">
        <v>5</v>
      </c>
      <c r="M33"/>
    </row>
    <row r="34" spans="1:13" ht="14.5" x14ac:dyDescent="0.35">
      <c r="A34" s="11" t="s">
        <v>28</v>
      </c>
      <c r="B34" s="11" t="s">
        <v>28</v>
      </c>
      <c r="C34" s="44"/>
      <c r="D34" s="13" t="s">
        <v>34</v>
      </c>
      <c r="E34" s="13" t="s">
        <v>29</v>
      </c>
      <c r="F34" s="13" t="s">
        <v>30</v>
      </c>
      <c r="G34" s="60"/>
      <c r="H34" s="9">
        <f>SUMIFS(Output!F:F,Output!A:A,$I$3,Output!B:B,B34,Output!C:C,D34,Output!D:D,E34,Output!E:E,F34)</f>
        <v>0</v>
      </c>
      <c r="I34" s="28" t="e">
        <f>+H34/$H$47</f>
        <v>#DIV/0!</v>
      </c>
      <c r="M34"/>
    </row>
    <row r="35" spans="1:13" ht="14.5" x14ac:dyDescent="0.35">
      <c r="A35" s="11" t="s">
        <v>28</v>
      </c>
      <c r="B35" s="11" t="s">
        <v>28</v>
      </c>
      <c r="C35" s="44"/>
      <c r="D35" s="10" t="s">
        <v>34</v>
      </c>
      <c r="E35" s="10" t="s">
        <v>31</v>
      </c>
      <c r="F35" s="10" t="s">
        <v>30</v>
      </c>
      <c r="G35" s="10"/>
      <c r="H35" s="9">
        <f>SUMIFS(Output!F:F,Output!A:A,$I$3,Output!B:B,B35,Output!C:C,D35,Output!D:D,E35,Output!E:E,F35)</f>
        <v>0</v>
      </c>
      <c r="I35" s="43" t="e">
        <f>+H35/$H$47</f>
        <v>#DIV/0!</v>
      </c>
      <c r="M35"/>
    </row>
    <row r="36" spans="1:13" ht="14.5" x14ac:dyDescent="0.35">
      <c r="A36" s="8"/>
      <c r="B36" s="8"/>
      <c r="C36" s="8"/>
      <c r="D36" s="7"/>
      <c r="E36" s="7"/>
      <c r="F36" s="7"/>
      <c r="G36" s="7"/>
      <c r="H36" s="26"/>
      <c r="I36" s="25"/>
      <c r="M36"/>
    </row>
    <row r="37" spans="1:13" ht="15" thickBot="1" x14ac:dyDescent="0.4">
      <c r="A37" s="6" t="str">
        <f>CONCATENATE("Total "&amp;D31)</f>
        <v>Total Property</v>
      </c>
      <c r="B37" s="6"/>
      <c r="C37" s="6"/>
      <c r="D37" s="5"/>
      <c r="E37" s="5"/>
      <c r="F37" s="5"/>
      <c r="G37" s="5"/>
      <c r="H37" s="5">
        <f>SUM(H34:H36)</f>
        <v>0</v>
      </c>
      <c r="I37" s="4" t="e">
        <f>SUM(I34:I36)</f>
        <v>#DIV/0!</v>
      </c>
      <c r="M37"/>
    </row>
    <row r="38" spans="1:13" ht="15" thickTop="1" x14ac:dyDescent="0.35">
      <c r="M38"/>
    </row>
    <row r="39" spans="1:13" ht="14.5" x14ac:dyDescent="0.35">
      <c r="A39" s="19" t="s">
        <v>8</v>
      </c>
      <c r="B39" s="19"/>
      <c r="C39" s="19"/>
      <c r="D39" s="21" t="s">
        <v>35</v>
      </c>
      <c r="M39"/>
    </row>
    <row r="40" spans="1:13" ht="15" thickBot="1" x14ac:dyDescent="0.4">
      <c r="A40" s="19" t="s">
        <v>22</v>
      </c>
      <c r="B40" s="19"/>
      <c r="C40" s="19"/>
      <c r="D40" s="37" t="s">
        <v>23</v>
      </c>
      <c r="I40" s="17"/>
      <c r="M40"/>
    </row>
    <row r="41" spans="1:13" ht="39.5" thickBot="1" x14ac:dyDescent="0.4">
      <c r="A41" s="16" t="s">
        <v>24</v>
      </c>
      <c r="B41" s="16" t="s">
        <v>7</v>
      </c>
      <c r="C41" s="16" t="s">
        <v>25</v>
      </c>
      <c r="D41" s="16" t="s">
        <v>16</v>
      </c>
      <c r="E41" s="16" t="s">
        <v>26</v>
      </c>
      <c r="F41" s="38" t="s">
        <v>27</v>
      </c>
      <c r="G41" s="38"/>
      <c r="H41" s="16" t="s">
        <v>6</v>
      </c>
      <c r="I41" s="15" t="s">
        <v>5</v>
      </c>
      <c r="M41"/>
    </row>
    <row r="42" spans="1:13" ht="14.5" x14ac:dyDescent="0.35">
      <c r="A42" s="14" t="s">
        <v>28</v>
      </c>
      <c r="B42" s="45" t="s">
        <v>28</v>
      </c>
      <c r="C42" s="45" t="s">
        <v>28</v>
      </c>
      <c r="D42" s="13" t="s">
        <v>35</v>
      </c>
      <c r="E42" s="13" t="s">
        <v>29</v>
      </c>
      <c r="F42" s="13" t="s">
        <v>30</v>
      </c>
      <c r="G42" s="13"/>
      <c r="H42" s="9">
        <f>SUMIFS(Output!F:F,Output!A:A,$I$3,Output!B:B,B42,Output!C:C,D42,Output!D:D,E42,Output!E:E,F42)</f>
        <v>0</v>
      </c>
      <c r="I42" s="28" t="e">
        <f>+H42/$H$47</f>
        <v>#DIV/0!</v>
      </c>
      <c r="M42"/>
    </row>
    <row r="43" spans="1:13" ht="14.5" x14ac:dyDescent="0.35">
      <c r="A43" s="11" t="s">
        <v>28</v>
      </c>
      <c r="B43" s="11" t="s">
        <v>28</v>
      </c>
      <c r="C43" s="11" t="s">
        <v>28</v>
      </c>
      <c r="D43" s="10" t="s">
        <v>35</v>
      </c>
      <c r="E43" s="10" t="s">
        <v>31</v>
      </c>
      <c r="F43" s="10" t="s">
        <v>30</v>
      </c>
      <c r="G43" s="10"/>
      <c r="H43" s="9">
        <f>SUMIFS(Output!F:F,Output!A:A,$I$3,Output!B:B,B43,Output!C:C,D43,Output!D:D,E43,Output!E:E,F43)</f>
        <v>0</v>
      </c>
      <c r="I43" s="43" t="e">
        <f>+H43/$H$47</f>
        <v>#DIV/0!</v>
      </c>
      <c r="M43"/>
    </row>
    <row r="44" spans="1:13" ht="14.5" x14ac:dyDescent="0.35">
      <c r="A44" s="8"/>
      <c r="B44" s="8"/>
      <c r="C44" s="8"/>
      <c r="D44" s="7"/>
      <c r="E44" s="7"/>
      <c r="F44" s="7"/>
      <c r="G44" s="7"/>
      <c r="H44" s="26"/>
      <c r="I44" s="25"/>
      <c r="M44"/>
    </row>
    <row r="45" spans="1:13" ht="15" thickBot="1" x14ac:dyDescent="0.4">
      <c r="A45" s="6" t="str">
        <f>CONCATENATE("Total "&amp;D39)</f>
        <v>Total Infrastructure</v>
      </c>
      <c r="B45" s="6"/>
      <c r="C45" s="6"/>
      <c r="D45" s="5"/>
      <c r="E45" s="5"/>
      <c r="F45" s="5"/>
      <c r="G45" s="5"/>
      <c r="H45" s="5">
        <f>SUM(H42:H44)</f>
        <v>0</v>
      </c>
      <c r="I45" s="4" t="e">
        <f>SUM(I42:I44)</f>
        <v>#DIV/0!</v>
      </c>
      <c r="M45"/>
    </row>
    <row r="46" spans="1:13" ht="15.5" thickTop="1" thickBot="1" x14ac:dyDescent="0.4">
      <c r="M46"/>
    </row>
    <row r="47" spans="1:13" ht="15.5" thickTop="1" thickBot="1" x14ac:dyDescent="0.4">
      <c r="A47" s="3" t="s">
        <v>0</v>
      </c>
      <c r="B47" s="3"/>
      <c r="C47" s="3"/>
      <c r="D47" s="2"/>
      <c r="E47" s="2"/>
      <c r="F47" s="2"/>
      <c r="G47" s="2"/>
      <c r="H47" s="2">
        <f>+H11+H21+H29+H37+H45</f>
        <v>0</v>
      </c>
      <c r="I47" s="1" t="e">
        <f>+I11+I21+I29+I37+I45</f>
        <v>#DIV/0!</v>
      </c>
      <c r="M47"/>
    </row>
    <row r="48" spans="1:13" ht="15" thickTop="1" x14ac:dyDescent="0.35">
      <c r="M48"/>
    </row>
    <row r="49" spans="7:13" ht="14.5" x14ac:dyDescent="0.35">
      <c r="G49" s="59" t="s">
        <v>44</v>
      </c>
      <c r="H49" s="58">
        <f>SUMIF(Output!A:A,I3,Output!F:F)-H47</f>
        <v>0</v>
      </c>
      <c r="M49"/>
    </row>
    <row r="50" spans="7:13" ht="14.5" x14ac:dyDescent="0.35">
      <c r="M50"/>
    </row>
  </sheetData>
  <mergeCells count="4">
    <mergeCell ref="D10:E10"/>
    <mergeCell ref="H4:I4"/>
    <mergeCell ref="D8:E8"/>
    <mergeCell ref="D9:E9"/>
  </mergeCells>
  <conditionalFormatting sqref="K1:K3">
    <cfRule type="cellIs" dxfId="9" priority="2" operator="lessThan">
      <formula>0</formula>
    </cfRule>
  </conditionalFormatting>
  <conditionalFormatting sqref="H4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7657-EF6F-44F5-BEBE-AF03425B6B1F}">
  <sheetPr>
    <tabColor rgb="FF0070C0"/>
  </sheetPr>
  <dimension ref="A1:O49"/>
  <sheetViews>
    <sheetView topLeftCell="B1" workbookViewId="0">
      <pane ySplit="4" topLeftCell="A34" activePane="bottomLeft" state="frozen"/>
      <selection pane="bottomLeft" activeCell="H28" activeCellId="1" sqref="H12 H28"/>
    </sheetView>
  </sheetViews>
  <sheetFormatPr defaultColWidth="9.08984375" defaultRowHeight="13" x14ac:dyDescent="0.3"/>
  <cols>
    <col min="1" max="1" width="47.54296875" style="18" bestFit="1" customWidth="1"/>
    <col min="2" max="2" width="37.54296875" style="18" customWidth="1"/>
    <col min="3" max="3" width="17.6328125" style="18" customWidth="1"/>
    <col min="4" max="4" width="18.6328125" style="18" customWidth="1"/>
    <col min="5" max="5" width="21.6328125" style="18" customWidth="1"/>
    <col min="6" max="7" width="16" style="18" customWidth="1"/>
    <col min="8" max="8" width="11.6328125" style="18" bestFit="1" customWidth="1"/>
    <col min="9" max="9" width="12.36328125" style="18" bestFit="1" customWidth="1"/>
    <col min="10" max="10" width="9.453125" style="17" bestFit="1" customWidth="1"/>
    <col min="11" max="13" width="9.08984375" style="18"/>
    <col min="14" max="14" width="12.90625" style="18" bestFit="1" customWidth="1"/>
    <col min="15" max="15" width="11.08984375" style="18" bestFit="1" customWidth="1"/>
    <col min="16" max="16384" width="9.08984375" style="18"/>
  </cols>
  <sheetData>
    <row r="1" spans="1:15" ht="14" x14ac:dyDescent="0.3">
      <c r="A1" s="24" t="s">
        <v>12</v>
      </c>
      <c r="B1" s="24"/>
      <c r="C1" s="24"/>
      <c r="J1" s="18"/>
      <c r="M1" s="17"/>
    </row>
    <row r="2" spans="1:15" x14ac:dyDescent="0.3">
      <c r="A2" s="23" t="s">
        <v>11</v>
      </c>
      <c r="B2" s="23"/>
      <c r="C2" s="23"/>
      <c r="J2" s="18"/>
      <c r="M2" s="17"/>
    </row>
    <row r="3" spans="1:15" ht="13.5" thickBot="1" x14ac:dyDescent="0.35">
      <c r="A3" s="23"/>
      <c r="B3" s="23"/>
      <c r="C3" s="23"/>
      <c r="I3" s="32" t="s">
        <v>46</v>
      </c>
      <c r="J3" s="18"/>
      <c r="M3" s="17"/>
    </row>
    <row r="4" spans="1:15" ht="14.5" thickBot="1" x14ac:dyDescent="0.35">
      <c r="A4" s="22" t="s">
        <v>10</v>
      </c>
      <c r="B4" s="33" t="s">
        <v>46</v>
      </c>
      <c r="C4" s="34"/>
      <c r="D4" s="34"/>
      <c r="E4" s="35"/>
      <c r="F4" s="35"/>
      <c r="G4" s="35"/>
      <c r="H4" s="70" t="s">
        <v>9</v>
      </c>
      <c r="I4" s="70" t="s">
        <v>18</v>
      </c>
    </row>
    <row r="5" spans="1:15" ht="13.5" thickTop="1" x14ac:dyDescent="0.3"/>
    <row r="6" spans="1:15" x14ac:dyDescent="0.3">
      <c r="A6" s="19" t="s">
        <v>8</v>
      </c>
      <c r="B6" s="19"/>
      <c r="C6" s="19"/>
      <c r="D6" s="21" t="s">
        <v>14</v>
      </c>
      <c r="E6" s="20"/>
      <c r="F6" s="20"/>
      <c r="G6" s="20"/>
    </row>
    <row r="7" spans="1:15" ht="13.5" thickBot="1" x14ac:dyDescent="0.35">
      <c r="A7" s="19" t="s">
        <v>19</v>
      </c>
      <c r="B7" s="19"/>
      <c r="C7" s="19"/>
      <c r="D7" s="21" t="s">
        <v>20</v>
      </c>
      <c r="E7" s="20"/>
      <c r="I7" s="17"/>
      <c r="J7" s="18"/>
    </row>
    <row r="8" spans="1:15" ht="30" customHeight="1" thickBot="1" x14ac:dyDescent="0.35">
      <c r="A8" s="50" t="s">
        <v>17</v>
      </c>
      <c r="B8" s="51" t="s">
        <v>42</v>
      </c>
      <c r="C8" s="16" t="s">
        <v>43</v>
      </c>
      <c r="D8" s="71" t="s">
        <v>16</v>
      </c>
      <c r="E8" s="72"/>
      <c r="F8" s="31" t="s">
        <v>15</v>
      </c>
      <c r="G8" s="31"/>
      <c r="H8" s="31" t="s">
        <v>6</v>
      </c>
      <c r="I8" s="30" t="s">
        <v>5</v>
      </c>
      <c r="J8" s="18"/>
    </row>
    <row r="9" spans="1:15" ht="15" customHeight="1" x14ac:dyDescent="0.3">
      <c r="A9" s="52" t="s">
        <v>59</v>
      </c>
      <c r="B9" s="53" t="s">
        <v>14</v>
      </c>
      <c r="C9" s="54" t="s">
        <v>28</v>
      </c>
      <c r="D9" s="73" t="s">
        <v>14</v>
      </c>
      <c r="E9" s="73"/>
      <c r="F9" s="29" t="s">
        <v>13</v>
      </c>
      <c r="G9" s="29"/>
      <c r="H9" s="12">
        <f>SUMIFS(Output!F:F,Output!B:B,B9,Output!C:C,D9,Output!A:A,$I$3)</f>
        <v>6547432.0299999993</v>
      </c>
      <c r="I9" s="47">
        <f>+H9/$H$46</f>
        <v>3.7490945373879814E-2</v>
      </c>
      <c r="J9" s="18"/>
    </row>
    <row r="10" spans="1:15" ht="15" customHeight="1" x14ac:dyDescent="0.3">
      <c r="A10" s="55" t="s">
        <v>60</v>
      </c>
      <c r="B10" s="56" t="s">
        <v>55</v>
      </c>
      <c r="C10" s="57" t="s">
        <v>4</v>
      </c>
      <c r="D10" s="74" t="s">
        <v>14</v>
      </c>
      <c r="E10" s="74"/>
      <c r="F10" s="64" t="s">
        <v>13</v>
      </c>
      <c r="G10" s="36"/>
      <c r="H10" s="9">
        <f>SUMIFS(Output!F:F,Output!B:B,B10,Output!C:C,D10,Output!A:A,$I$3)</f>
        <v>3537711.97</v>
      </c>
      <c r="I10" s="43">
        <f>+H10/$H$46</f>
        <v>2.0257127620122967E-2</v>
      </c>
      <c r="J10" s="18"/>
    </row>
    <row r="11" spans="1:15" ht="15" customHeight="1" x14ac:dyDescent="0.3">
      <c r="A11" s="65"/>
      <c r="B11" s="65"/>
      <c r="C11" s="65"/>
      <c r="D11" s="66"/>
      <c r="E11" s="66"/>
      <c r="I11" s="67"/>
      <c r="J11" s="18"/>
    </row>
    <row r="12" spans="1:15" ht="13.5" thickBot="1" x14ac:dyDescent="0.35">
      <c r="A12" s="6" t="str">
        <f>CONCATENATE("Total "&amp;D6)</f>
        <v>Total Cash</v>
      </c>
      <c r="B12" s="6"/>
      <c r="C12" s="6"/>
      <c r="D12" s="5"/>
      <c r="E12" s="5"/>
      <c r="F12" s="5"/>
      <c r="G12" s="5"/>
      <c r="H12" s="5">
        <f>SUM(H9:H11)</f>
        <v>10085144</v>
      </c>
      <c r="I12" s="4">
        <f>SUM(I9:I10)</f>
        <v>5.774807299400278E-2</v>
      </c>
      <c r="J12" s="18"/>
    </row>
    <row r="13" spans="1:15" ht="13.5" thickTop="1" x14ac:dyDescent="0.3">
      <c r="I13" s="17"/>
      <c r="J13" s="18"/>
    </row>
    <row r="14" spans="1:15" x14ac:dyDescent="0.3">
      <c r="A14" s="19" t="s">
        <v>8</v>
      </c>
      <c r="B14" s="19"/>
      <c r="C14" s="19"/>
      <c r="D14" s="21" t="s">
        <v>21</v>
      </c>
    </row>
    <row r="15" spans="1:15" ht="13.5" thickBot="1" x14ac:dyDescent="0.35">
      <c r="A15" s="19" t="s">
        <v>22</v>
      </c>
      <c r="B15" s="19"/>
      <c r="C15" s="19"/>
      <c r="D15" s="37" t="s">
        <v>23</v>
      </c>
      <c r="I15" s="17"/>
      <c r="J15" s="18"/>
    </row>
    <row r="16" spans="1:15" ht="39.5" thickBot="1" x14ac:dyDescent="0.35">
      <c r="A16" s="16" t="s">
        <v>24</v>
      </c>
      <c r="B16" s="16" t="s">
        <v>7</v>
      </c>
      <c r="C16" s="16" t="s">
        <v>25</v>
      </c>
      <c r="D16" s="16" t="s">
        <v>16</v>
      </c>
      <c r="E16" s="16" t="s">
        <v>26</v>
      </c>
      <c r="F16" s="38" t="s">
        <v>27</v>
      </c>
      <c r="G16" s="38"/>
      <c r="H16" s="16" t="s">
        <v>6</v>
      </c>
      <c r="I16" s="15" t="s">
        <v>5</v>
      </c>
      <c r="J16" s="18"/>
      <c r="N16" s="39"/>
      <c r="O16" s="40"/>
    </row>
    <row r="17" spans="1:14" x14ac:dyDescent="0.3">
      <c r="A17" s="11" t="s">
        <v>28</v>
      </c>
      <c r="B17" s="11" t="s">
        <v>28</v>
      </c>
      <c r="C17" s="11" t="s">
        <v>28</v>
      </c>
      <c r="D17" s="13" t="s">
        <v>21</v>
      </c>
      <c r="E17" s="13" t="s">
        <v>29</v>
      </c>
      <c r="F17" s="13" t="s">
        <v>30</v>
      </c>
      <c r="G17" s="13"/>
      <c r="H17" s="9">
        <f>SUMIFS(Output!F:F,Output!A:A,$I$3,Output!B:B,B17,Output!C:C,D17,Output!D:D,E17,Output!E:E,F17)</f>
        <v>0</v>
      </c>
      <c r="I17" s="28">
        <f>+H17/$H$46</f>
        <v>0</v>
      </c>
      <c r="J17" s="18"/>
      <c r="N17" s="39"/>
    </row>
    <row r="18" spans="1:14" x14ac:dyDescent="0.3">
      <c r="A18" s="11" t="s">
        <v>28</v>
      </c>
      <c r="B18" s="11" t="s">
        <v>28</v>
      </c>
      <c r="C18" s="11" t="s">
        <v>28</v>
      </c>
      <c r="D18" s="10" t="s">
        <v>21</v>
      </c>
      <c r="E18" s="10" t="s">
        <v>31</v>
      </c>
      <c r="F18" s="10" t="s">
        <v>30</v>
      </c>
      <c r="G18" s="10"/>
      <c r="H18" s="9">
        <f>SUMIFS(Output!F:F,Output!A:A,$I$3,Output!B:B,B18,Output!C:C,D18,Output!D:D,E18,Output!E:E,F18)</f>
        <v>0</v>
      </c>
      <c r="I18" s="43">
        <f>+H18/$H$46</f>
        <v>0</v>
      </c>
      <c r="J18" s="18"/>
      <c r="N18" s="39"/>
    </row>
    <row r="19" spans="1:14" x14ac:dyDescent="0.3">
      <c r="A19" s="8"/>
      <c r="B19" s="8"/>
      <c r="C19" s="8"/>
      <c r="D19" s="7"/>
      <c r="E19" s="7"/>
      <c r="F19" s="7"/>
      <c r="G19" s="7"/>
      <c r="H19" s="26"/>
      <c r="I19" s="25"/>
      <c r="J19" s="18"/>
      <c r="N19" s="39"/>
    </row>
    <row r="20" spans="1:14" ht="13.5" thickBot="1" x14ac:dyDescent="0.35">
      <c r="A20" s="6" t="str">
        <f>CONCATENATE("Total "&amp;D14)</f>
        <v>Total Fixed Income</v>
      </c>
      <c r="B20" s="6"/>
      <c r="C20" s="6"/>
      <c r="D20" s="5"/>
      <c r="E20" s="5"/>
      <c r="F20" s="5"/>
      <c r="G20" s="5"/>
      <c r="H20" s="5">
        <f>SUM(H17:H19)</f>
        <v>0</v>
      </c>
      <c r="I20" s="4">
        <f>SUM(I17:I19)</f>
        <v>0</v>
      </c>
      <c r="J20" s="18"/>
      <c r="N20" s="39"/>
    </row>
    <row r="21" spans="1:14" ht="13.5" thickTop="1" x14ac:dyDescent="0.3">
      <c r="I21" s="17"/>
      <c r="J21" s="18"/>
      <c r="N21" s="39"/>
    </row>
    <row r="22" spans="1:14" x14ac:dyDescent="0.3">
      <c r="A22" s="19" t="s">
        <v>8</v>
      </c>
      <c r="B22" s="19"/>
      <c r="C22" s="19"/>
      <c r="D22" s="21" t="s">
        <v>33</v>
      </c>
      <c r="J22" s="18"/>
      <c r="N22" s="39"/>
    </row>
    <row r="23" spans="1:14" ht="13.5" thickBot="1" x14ac:dyDescent="0.35">
      <c r="A23" s="19" t="s">
        <v>22</v>
      </c>
      <c r="B23" s="19"/>
      <c r="C23" s="19"/>
      <c r="D23" s="37" t="s">
        <v>23</v>
      </c>
      <c r="I23" s="17"/>
      <c r="N23" s="40"/>
    </row>
    <row r="24" spans="1:14" ht="39.5" thickBot="1" x14ac:dyDescent="0.4">
      <c r="A24" s="16" t="s">
        <v>24</v>
      </c>
      <c r="B24" s="16" t="s">
        <v>7</v>
      </c>
      <c r="C24" s="16" t="s">
        <v>25</v>
      </c>
      <c r="D24" s="16" t="s">
        <v>16</v>
      </c>
      <c r="E24" s="16" t="s">
        <v>26</v>
      </c>
      <c r="F24" s="38" t="s">
        <v>27</v>
      </c>
      <c r="G24" s="38"/>
      <c r="H24" s="16" t="s">
        <v>6</v>
      </c>
      <c r="I24" s="15" t="s">
        <v>5</v>
      </c>
      <c r="M24"/>
    </row>
    <row r="25" spans="1:14" ht="14.5" x14ac:dyDescent="0.35">
      <c r="A25" s="14" t="s">
        <v>60</v>
      </c>
      <c r="B25" s="45" t="s">
        <v>53</v>
      </c>
      <c r="C25" s="46" t="s">
        <v>2</v>
      </c>
      <c r="D25" s="13" t="s">
        <v>33</v>
      </c>
      <c r="E25" s="13" t="s">
        <v>31</v>
      </c>
      <c r="F25" s="13" t="s">
        <v>30</v>
      </c>
      <c r="G25" s="60"/>
      <c r="H25" s="9">
        <f>SUMIFS(Output!F:F,Output!A:A,$I$3,Output!B:B,B25,Output!C:C,D25,Output!D:D,E25,Output!E:E,F25)</f>
        <v>75010121.810000002</v>
      </c>
      <c r="I25" s="28">
        <f>+H25/$H$46</f>
        <v>0.42951196230543859</v>
      </c>
      <c r="M25"/>
    </row>
    <row r="26" spans="1:14" ht="14.5" x14ac:dyDescent="0.35">
      <c r="A26" s="11" t="s">
        <v>60</v>
      </c>
      <c r="B26" s="11" t="s">
        <v>54</v>
      </c>
      <c r="C26" s="44" t="s">
        <v>3</v>
      </c>
      <c r="D26" s="10" t="s">
        <v>33</v>
      </c>
      <c r="E26" s="10" t="s">
        <v>29</v>
      </c>
      <c r="F26" s="10" t="s">
        <v>30</v>
      </c>
      <c r="G26" s="42"/>
      <c r="H26" s="9">
        <f>SUMIFS(Output!F:F,Output!A:A,$I$3,Output!B:B,B26,Output!C:C,D26,Output!D:D,E26,Output!E:E,F26)</f>
        <v>89545089.739999995</v>
      </c>
      <c r="I26" s="43">
        <f>+H26/$H$46</f>
        <v>0.51273996470055849</v>
      </c>
      <c r="M26"/>
    </row>
    <row r="27" spans="1:14" ht="14.5" x14ac:dyDescent="0.35">
      <c r="A27" s="8"/>
      <c r="B27" s="8"/>
      <c r="C27" s="8"/>
      <c r="D27" s="7"/>
      <c r="E27" s="7"/>
      <c r="F27" s="7"/>
      <c r="G27" s="7"/>
      <c r="H27" s="26"/>
      <c r="I27" s="25"/>
      <c r="M27"/>
    </row>
    <row r="28" spans="1:14" ht="15" thickBot="1" x14ac:dyDescent="0.4">
      <c r="A28" s="6" t="str">
        <f>CONCATENATE("Total "&amp;D22)</f>
        <v>Total Equity</v>
      </c>
      <c r="B28" s="6"/>
      <c r="C28" s="6"/>
      <c r="D28" s="5"/>
      <c r="E28" s="5"/>
      <c r="F28" s="5"/>
      <c r="G28" s="5"/>
      <c r="H28" s="5">
        <f>SUM(H25:H27)</f>
        <v>164555211.55000001</v>
      </c>
      <c r="I28" s="4">
        <f>SUM(I25:I27)</f>
        <v>0.94225192700599703</v>
      </c>
      <c r="M28"/>
    </row>
    <row r="29" spans="1:14" ht="15" thickTop="1" x14ac:dyDescent="0.35">
      <c r="M29"/>
    </row>
    <row r="30" spans="1:14" ht="14.5" x14ac:dyDescent="0.35">
      <c r="A30" s="19" t="s">
        <v>8</v>
      </c>
      <c r="B30" s="19"/>
      <c r="C30" s="19"/>
      <c r="D30" s="21" t="s">
        <v>34</v>
      </c>
      <c r="M30"/>
    </row>
    <row r="31" spans="1:14" ht="15" thickBot="1" x14ac:dyDescent="0.4">
      <c r="A31" s="19" t="s">
        <v>22</v>
      </c>
      <c r="B31" s="19"/>
      <c r="C31" s="19"/>
      <c r="D31" s="37" t="s">
        <v>23</v>
      </c>
      <c r="I31" s="17"/>
      <c r="M31"/>
    </row>
    <row r="32" spans="1:14" ht="39.5" thickBot="1" x14ac:dyDescent="0.4">
      <c r="A32" s="16" t="s">
        <v>24</v>
      </c>
      <c r="B32" s="16" t="s">
        <v>7</v>
      </c>
      <c r="C32" s="16" t="s">
        <v>25</v>
      </c>
      <c r="D32" s="16" t="s">
        <v>16</v>
      </c>
      <c r="E32" s="16" t="s">
        <v>26</v>
      </c>
      <c r="F32" s="38" t="s">
        <v>27</v>
      </c>
      <c r="G32" s="38"/>
      <c r="H32" s="16" t="s">
        <v>6</v>
      </c>
      <c r="I32" s="15" t="s">
        <v>5</v>
      </c>
      <c r="M32"/>
    </row>
    <row r="33" spans="1:13" ht="14.5" x14ac:dyDescent="0.35">
      <c r="A33" s="11" t="s">
        <v>28</v>
      </c>
      <c r="B33" s="11" t="s">
        <v>28</v>
      </c>
      <c r="C33" s="44"/>
      <c r="D33" s="13" t="s">
        <v>34</v>
      </c>
      <c r="E33" s="13" t="s">
        <v>29</v>
      </c>
      <c r="F33" s="13" t="s">
        <v>30</v>
      </c>
      <c r="G33" s="60"/>
      <c r="H33" s="9">
        <f>SUMIFS(Output!F:F,Output!A:A,$I$3,Output!B:B,B33,Output!C:C,D33,Output!D:D,E33,Output!E:E,F33)</f>
        <v>0</v>
      </c>
      <c r="I33" s="28">
        <f>+H33/$H$46</f>
        <v>0</v>
      </c>
      <c r="M33"/>
    </row>
    <row r="34" spans="1:13" ht="14.5" x14ac:dyDescent="0.35">
      <c r="A34" s="11" t="s">
        <v>28</v>
      </c>
      <c r="B34" s="11" t="s">
        <v>28</v>
      </c>
      <c r="C34" s="44"/>
      <c r="D34" s="10" t="s">
        <v>34</v>
      </c>
      <c r="E34" s="10" t="s">
        <v>31</v>
      </c>
      <c r="F34" s="10" t="s">
        <v>30</v>
      </c>
      <c r="G34" s="10"/>
      <c r="H34" s="9">
        <f>SUMIFS(Output!F:F,Output!A:A,$I$3,Output!B:B,B34,Output!C:C,D34,Output!D:D,E34,Output!E:E,F34)</f>
        <v>0</v>
      </c>
      <c r="I34" s="43">
        <f>+H34/$H$46</f>
        <v>0</v>
      </c>
      <c r="M34"/>
    </row>
    <row r="35" spans="1:13" ht="14.5" x14ac:dyDescent="0.35">
      <c r="A35" s="8"/>
      <c r="B35" s="8"/>
      <c r="C35" s="8"/>
      <c r="D35" s="7"/>
      <c r="E35" s="7"/>
      <c r="F35" s="7"/>
      <c r="G35" s="7"/>
      <c r="H35" s="26"/>
      <c r="I35" s="25"/>
      <c r="M35"/>
    </row>
    <row r="36" spans="1:13" ht="15" thickBot="1" x14ac:dyDescent="0.4">
      <c r="A36" s="6" t="str">
        <f>CONCATENATE("Total "&amp;D30)</f>
        <v>Total Property</v>
      </c>
      <c r="B36" s="6"/>
      <c r="C36" s="6"/>
      <c r="D36" s="5"/>
      <c r="E36" s="5"/>
      <c r="F36" s="5"/>
      <c r="G36" s="5"/>
      <c r="H36" s="5">
        <f>SUM(H33:H35)</f>
        <v>0</v>
      </c>
      <c r="I36" s="4">
        <f>SUM(I33:I35)</f>
        <v>0</v>
      </c>
      <c r="M36"/>
    </row>
    <row r="37" spans="1:13" ht="15" thickTop="1" x14ac:dyDescent="0.35">
      <c r="M37"/>
    </row>
    <row r="38" spans="1:13" ht="14.5" x14ac:dyDescent="0.35">
      <c r="A38" s="19" t="s">
        <v>8</v>
      </c>
      <c r="B38" s="19"/>
      <c r="C38" s="19"/>
      <c r="D38" s="21" t="s">
        <v>35</v>
      </c>
      <c r="M38"/>
    </row>
    <row r="39" spans="1:13" ht="15" thickBot="1" x14ac:dyDescent="0.4">
      <c r="A39" s="19" t="s">
        <v>22</v>
      </c>
      <c r="B39" s="19"/>
      <c r="C39" s="19"/>
      <c r="D39" s="37" t="s">
        <v>23</v>
      </c>
      <c r="I39" s="17"/>
      <c r="M39"/>
    </row>
    <row r="40" spans="1:13" ht="39.5" thickBot="1" x14ac:dyDescent="0.4">
      <c r="A40" s="16" t="s">
        <v>24</v>
      </c>
      <c r="B40" s="16" t="s">
        <v>7</v>
      </c>
      <c r="C40" s="16" t="s">
        <v>25</v>
      </c>
      <c r="D40" s="16" t="s">
        <v>16</v>
      </c>
      <c r="E40" s="16" t="s">
        <v>26</v>
      </c>
      <c r="F40" s="38" t="s">
        <v>27</v>
      </c>
      <c r="G40" s="38"/>
      <c r="H40" s="16" t="s">
        <v>6</v>
      </c>
      <c r="I40" s="15" t="s">
        <v>5</v>
      </c>
      <c r="M40"/>
    </row>
    <row r="41" spans="1:13" ht="14.5" x14ac:dyDescent="0.35">
      <c r="A41" s="14" t="s">
        <v>28</v>
      </c>
      <c r="B41" s="45" t="s">
        <v>28</v>
      </c>
      <c r="C41" s="45" t="s">
        <v>28</v>
      </c>
      <c r="D41" s="13" t="s">
        <v>35</v>
      </c>
      <c r="E41" s="13" t="s">
        <v>29</v>
      </c>
      <c r="F41" s="13" t="s">
        <v>30</v>
      </c>
      <c r="G41" s="13"/>
      <c r="H41" s="9">
        <f>SUMIFS(Output!F:F,Output!A:A,$I$3,Output!B:B,B41,Output!C:C,D41,Output!D:D,E41,Output!E:E,F41)</f>
        <v>0</v>
      </c>
      <c r="I41" s="28">
        <f>+H41/$H$46</f>
        <v>0</v>
      </c>
      <c r="M41"/>
    </row>
    <row r="42" spans="1:13" ht="14.5" x14ac:dyDescent="0.35">
      <c r="A42" s="11" t="s">
        <v>28</v>
      </c>
      <c r="B42" s="11" t="s">
        <v>28</v>
      </c>
      <c r="C42" s="11" t="s">
        <v>28</v>
      </c>
      <c r="D42" s="10" t="s">
        <v>35</v>
      </c>
      <c r="E42" s="10" t="s">
        <v>31</v>
      </c>
      <c r="F42" s="10" t="s">
        <v>30</v>
      </c>
      <c r="G42" s="10"/>
      <c r="H42" s="9">
        <f>SUMIFS(Output!F:F,Output!A:A,$I$3,Output!B:B,B42,Output!C:C,D42,Output!D:D,E42,Output!E:E,F42)</f>
        <v>0</v>
      </c>
      <c r="I42" s="43">
        <f>+H42/$H$46</f>
        <v>0</v>
      </c>
      <c r="M42"/>
    </row>
    <row r="43" spans="1:13" ht="14.5" x14ac:dyDescent="0.35">
      <c r="A43" s="8"/>
      <c r="B43" s="8"/>
      <c r="C43" s="8"/>
      <c r="D43" s="7"/>
      <c r="E43" s="7"/>
      <c r="F43" s="7"/>
      <c r="G43" s="7"/>
      <c r="H43" s="26"/>
      <c r="I43" s="25"/>
      <c r="M43"/>
    </row>
    <row r="44" spans="1:13" ht="15" thickBot="1" x14ac:dyDescent="0.4">
      <c r="A44" s="6" t="str">
        <f>CONCATENATE("Total "&amp;D38)</f>
        <v>Total Infrastructure</v>
      </c>
      <c r="B44" s="6"/>
      <c r="C44" s="6"/>
      <c r="D44" s="5"/>
      <c r="E44" s="5"/>
      <c r="F44" s="5"/>
      <c r="G44" s="5"/>
      <c r="H44" s="5">
        <f>SUM(H41:H43)</f>
        <v>0</v>
      </c>
      <c r="I44" s="4">
        <f>SUM(I41:I43)</f>
        <v>0</v>
      </c>
      <c r="M44"/>
    </row>
    <row r="45" spans="1:13" ht="15.5" thickTop="1" thickBot="1" x14ac:dyDescent="0.4">
      <c r="M45"/>
    </row>
    <row r="46" spans="1:13" ht="15.5" thickTop="1" thickBot="1" x14ac:dyDescent="0.4">
      <c r="A46" s="3" t="s">
        <v>0</v>
      </c>
      <c r="B46" s="3"/>
      <c r="C46" s="3"/>
      <c r="D46" s="2"/>
      <c r="E46" s="2"/>
      <c r="F46" s="2"/>
      <c r="G46" s="2"/>
      <c r="H46" s="2">
        <f>+H12+H20+H28+H36+H44</f>
        <v>174640355.55000001</v>
      </c>
      <c r="I46" s="1">
        <f>+I12+I20+I28+I36+I44</f>
        <v>0.99999999999999978</v>
      </c>
      <c r="M46"/>
    </row>
    <row r="47" spans="1:13" ht="15" thickTop="1" x14ac:dyDescent="0.35">
      <c r="M47"/>
    </row>
    <row r="48" spans="1:13" ht="14.5" x14ac:dyDescent="0.35">
      <c r="G48" s="59" t="s">
        <v>44</v>
      </c>
      <c r="H48" s="58">
        <f>SUMIF(Output!A:A,I3,Output!F:F)-H46</f>
        <v>0</v>
      </c>
      <c r="M48"/>
    </row>
    <row r="49" spans="13:13" ht="14.5" x14ac:dyDescent="0.35">
      <c r="M49"/>
    </row>
  </sheetData>
  <mergeCells count="4">
    <mergeCell ref="H4:I4"/>
    <mergeCell ref="D8:E8"/>
    <mergeCell ref="D9:E9"/>
    <mergeCell ref="D10:E10"/>
  </mergeCells>
  <conditionalFormatting sqref="K1:K3">
    <cfRule type="cellIs" dxfId="7" priority="2" operator="lessThan">
      <formula>0</formula>
    </cfRule>
  </conditionalFormatting>
  <conditionalFormatting sqref="H4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B553-404B-4710-AD20-D5E41E959233}">
  <dimension ref="A1:O50"/>
  <sheetViews>
    <sheetView workbookViewId="0">
      <pane ySplit="4" topLeftCell="A20" activePane="bottomLeft" state="frozen"/>
      <selection pane="bottomLeft" activeCell="M26" sqref="M26"/>
    </sheetView>
  </sheetViews>
  <sheetFormatPr defaultColWidth="9.08984375" defaultRowHeight="13" x14ac:dyDescent="0.3"/>
  <cols>
    <col min="1" max="1" width="47.54296875" style="18" bestFit="1" customWidth="1"/>
    <col min="2" max="2" width="37.54296875" style="18" customWidth="1"/>
    <col min="3" max="3" width="17.6328125" style="18" customWidth="1"/>
    <col min="4" max="4" width="18.6328125" style="18" customWidth="1"/>
    <col min="5" max="5" width="21.6328125" style="18" customWidth="1"/>
    <col min="6" max="7" width="16" style="18" customWidth="1"/>
    <col min="8" max="8" width="11.6328125" style="18" bestFit="1" customWidth="1"/>
    <col min="9" max="9" width="12.36328125" style="18" bestFit="1" customWidth="1"/>
    <col min="10" max="10" width="9.453125" style="17" bestFit="1" customWidth="1"/>
    <col min="11" max="13" width="9.08984375" style="18"/>
    <col min="14" max="14" width="12.90625" style="18" bestFit="1" customWidth="1"/>
    <col min="15" max="15" width="11.08984375" style="18" bestFit="1" customWidth="1"/>
    <col min="16" max="16384" width="9.08984375" style="18"/>
  </cols>
  <sheetData>
    <row r="1" spans="1:15" ht="14" x14ac:dyDescent="0.3">
      <c r="A1" s="24" t="s">
        <v>12</v>
      </c>
      <c r="B1" s="24"/>
      <c r="C1" s="24"/>
      <c r="J1" s="18"/>
      <c r="M1" s="17"/>
    </row>
    <row r="2" spans="1:15" x14ac:dyDescent="0.3">
      <c r="A2" s="23" t="s">
        <v>11</v>
      </c>
      <c r="B2" s="23"/>
      <c r="C2" s="23"/>
      <c r="J2" s="18"/>
      <c r="M2" s="17"/>
    </row>
    <row r="3" spans="1:15" ht="13.5" thickBot="1" x14ac:dyDescent="0.35">
      <c r="A3" s="23"/>
      <c r="B3" s="23"/>
      <c r="C3" s="23"/>
      <c r="I3" s="32" t="s">
        <v>47</v>
      </c>
      <c r="J3" s="18"/>
      <c r="M3" s="17"/>
    </row>
    <row r="4" spans="1:15" ht="14.5" thickBot="1" x14ac:dyDescent="0.35">
      <c r="A4" s="22" t="s">
        <v>10</v>
      </c>
      <c r="B4" s="33" t="s">
        <v>47</v>
      </c>
      <c r="C4" s="34"/>
      <c r="D4" s="34"/>
      <c r="E4" s="35"/>
      <c r="F4" s="35"/>
      <c r="G4" s="35"/>
      <c r="H4" s="70" t="s">
        <v>9</v>
      </c>
      <c r="I4" s="70" t="s">
        <v>18</v>
      </c>
    </row>
    <row r="5" spans="1:15" ht="13.5" thickTop="1" x14ac:dyDescent="0.3"/>
    <row r="6" spans="1:15" x14ac:dyDescent="0.3">
      <c r="A6" s="19" t="s">
        <v>8</v>
      </c>
      <c r="B6" s="19"/>
      <c r="C6" s="19"/>
      <c r="D6" s="21" t="s">
        <v>14</v>
      </c>
      <c r="E6" s="20"/>
      <c r="F6" s="20"/>
      <c r="G6" s="20"/>
    </row>
    <row r="7" spans="1:15" ht="13.5" thickBot="1" x14ac:dyDescent="0.35">
      <c r="A7" s="19" t="s">
        <v>19</v>
      </c>
      <c r="B7" s="19"/>
      <c r="C7" s="19"/>
      <c r="D7" s="21" t="s">
        <v>20</v>
      </c>
      <c r="E7" s="20"/>
      <c r="I7" s="17"/>
      <c r="J7" s="18"/>
    </row>
    <row r="8" spans="1:15" ht="30" customHeight="1" thickBot="1" x14ac:dyDescent="0.35">
      <c r="A8" s="50" t="s">
        <v>17</v>
      </c>
      <c r="B8" s="51" t="s">
        <v>42</v>
      </c>
      <c r="C8" s="16" t="s">
        <v>43</v>
      </c>
      <c r="D8" s="71" t="s">
        <v>16</v>
      </c>
      <c r="E8" s="72"/>
      <c r="F8" s="31" t="s">
        <v>15</v>
      </c>
      <c r="G8" s="31"/>
      <c r="H8" s="31" t="s">
        <v>6</v>
      </c>
      <c r="I8" s="30" t="s">
        <v>5</v>
      </c>
      <c r="J8" s="18"/>
    </row>
    <row r="9" spans="1:15" ht="15" customHeight="1" x14ac:dyDescent="0.3">
      <c r="A9" s="52" t="s">
        <v>59</v>
      </c>
      <c r="B9" s="53" t="s">
        <v>14</v>
      </c>
      <c r="C9" s="54" t="s">
        <v>28</v>
      </c>
      <c r="D9" s="73" t="s">
        <v>14</v>
      </c>
      <c r="E9" s="73"/>
      <c r="F9" s="29" t="s">
        <v>13</v>
      </c>
      <c r="G9" s="29"/>
      <c r="H9" s="12">
        <f>SUMIFS(Output!F:F,Output!B:B,B9,Output!C:C,D9,Output!A:A,$I$3)</f>
        <v>5357.03</v>
      </c>
      <c r="I9" s="47">
        <f>+H9/$H$47</f>
        <v>7.3028483948341869E-2</v>
      </c>
      <c r="J9" s="18"/>
    </row>
    <row r="10" spans="1:15" ht="15" customHeight="1" x14ac:dyDescent="0.3">
      <c r="A10" s="55" t="s">
        <v>60</v>
      </c>
      <c r="B10" s="56" t="s">
        <v>55</v>
      </c>
      <c r="C10" s="57" t="s">
        <v>4</v>
      </c>
      <c r="D10" s="74" t="s">
        <v>14</v>
      </c>
      <c r="E10" s="74"/>
      <c r="F10" s="64" t="s">
        <v>13</v>
      </c>
      <c r="G10" s="36"/>
      <c r="H10" s="9">
        <f>SUMIFS(Output!F:F,Output!B:B,B10,Output!C:C,D10,Output!A:A,$I$3)</f>
        <v>1351.97</v>
      </c>
      <c r="I10" s="43">
        <f>+H10/$H$47</f>
        <v>1.8430421230353339E-2</v>
      </c>
      <c r="J10" s="18"/>
    </row>
    <row r="11" spans="1:15" ht="15" customHeight="1" x14ac:dyDescent="0.3">
      <c r="A11" s="65"/>
      <c r="B11" s="65"/>
      <c r="C11" s="65"/>
      <c r="D11" s="66"/>
      <c r="E11" s="66"/>
      <c r="I11" s="67"/>
      <c r="J11" s="18"/>
    </row>
    <row r="12" spans="1:15" ht="13.5" thickBot="1" x14ac:dyDescent="0.35">
      <c r="A12" s="6" t="str">
        <f>CONCATENATE("Total "&amp;D6)</f>
        <v>Total Cash</v>
      </c>
      <c r="B12" s="6"/>
      <c r="C12" s="6"/>
      <c r="D12" s="5"/>
      <c r="E12" s="5"/>
      <c r="F12" s="5"/>
      <c r="G12" s="5"/>
      <c r="H12" s="5">
        <f>SUM(H9:H11)</f>
        <v>6709</v>
      </c>
      <c r="I12" s="4">
        <f>SUM(I9:I10)</f>
        <v>9.1458905178695205E-2</v>
      </c>
      <c r="J12" s="18"/>
    </row>
    <row r="13" spans="1:15" ht="13.5" thickTop="1" x14ac:dyDescent="0.3">
      <c r="I13" s="17"/>
      <c r="J13" s="18"/>
    </row>
    <row r="14" spans="1:15" x14ac:dyDescent="0.3">
      <c r="A14" s="19" t="s">
        <v>8</v>
      </c>
      <c r="B14" s="19"/>
      <c r="C14" s="19"/>
      <c r="D14" s="21" t="s">
        <v>21</v>
      </c>
    </row>
    <row r="15" spans="1:15" ht="13.5" thickBot="1" x14ac:dyDescent="0.35">
      <c r="A15" s="19" t="s">
        <v>22</v>
      </c>
      <c r="B15" s="19"/>
      <c r="C15" s="19"/>
      <c r="D15" s="37" t="s">
        <v>23</v>
      </c>
      <c r="I15" s="17"/>
      <c r="J15" s="18"/>
    </row>
    <row r="16" spans="1:15" ht="39.5" thickBot="1" x14ac:dyDescent="0.35">
      <c r="A16" s="16" t="s">
        <v>24</v>
      </c>
      <c r="B16" s="16" t="s">
        <v>7</v>
      </c>
      <c r="C16" s="16" t="s">
        <v>25</v>
      </c>
      <c r="D16" s="16" t="s">
        <v>16</v>
      </c>
      <c r="E16" s="16" t="s">
        <v>26</v>
      </c>
      <c r="F16" s="38" t="s">
        <v>27</v>
      </c>
      <c r="G16" s="38"/>
      <c r="H16" s="16" t="s">
        <v>6</v>
      </c>
      <c r="I16" s="15" t="s">
        <v>5</v>
      </c>
      <c r="J16" s="18"/>
      <c r="N16" s="39"/>
      <c r="O16" s="40"/>
    </row>
    <row r="17" spans="1:14" x14ac:dyDescent="0.3">
      <c r="A17" s="11" t="s">
        <v>60</v>
      </c>
      <c r="B17" s="11" t="s">
        <v>61</v>
      </c>
      <c r="C17" s="11" t="s">
        <v>1</v>
      </c>
      <c r="D17" s="13" t="s">
        <v>21</v>
      </c>
      <c r="E17" s="13" t="s">
        <v>29</v>
      </c>
      <c r="F17" s="13" t="s">
        <v>32</v>
      </c>
      <c r="G17" s="13"/>
      <c r="H17" s="9">
        <f>SUMIFS(Output!F:F,Output!A:A,$I$3,Output!B:B,B17,Output!C:C,D17,Output!D:D,E17,Output!E:E,F17)</f>
        <v>7555</v>
      </c>
      <c r="I17" s="28">
        <f>+H17/$H$47</f>
        <v>0.10299180632360147</v>
      </c>
      <c r="J17" s="18"/>
      <c r="N17" s="39"/>
    </row>
    <row r="18" spans="1:14" x14ac:dyDescent="0.3">
      <c r="A18" s="11" t="s">
        <v>60</v>
      </c>
      <c r="B18" s="11" t="s">
        <v>61</v>
      </c>
      <c r="C18" s="11" t="s">
        <v>1</v>
      </c>
      <c r="D18" s="10" t="s">
        <v>21</v>
      </c>
      <c r="E18" s="10" t="s">
        <v>31</v>
      </c>
      <c r="F18" s="10" t="s">
        <v>32</v>
      </c>
      <c r="G18" s="10"/>
      <c r="H18" s="9">
        <f>SUMIFS(Output!F:F,Output!A:A,$I$3,Output!B:B,B18,Output!C:C,D18,Output!D:D,E18,Output!E:E,F18)</f>
        <v>4729</v>
      </c>
      <c r="I18" s="43">
        <f>+H18/$H$47</f>
        <v>6.4467008882106075E-2</v>
      </c>
      <c r="J18" s="18"/>
      <c r="N18" s="39"/>
    </row>
    <row r="19" spans="1:14" x14ac:dyDescent="0.3">
      <c r="A19" s="11" t="s">
        <v>28</v>
      </c>
      <c r="B19" s="41" t="s">
        <v>28</v>
      </c>
      <c r="C19" s="11"/>
      <c r="D19" s="10" t="s">
        <v>21</v>
      </c>
      <c r="E19" s="42" t="s">
        <v>29</v>
      </c>
      <c r="F19" s="42" t="s">
        <v>30</v>
      </c>
      <c r="G19" s="42"/>
      <c r="H19" s="9">
        <f>SUMIFS(Output!F:F,Output!A:A,$I$3,Output!B:B,B19,Output!C:C,D19,Output!D:D,E19,Output!E:E,F19)</f>
        <v>0</v>
      </c>
      <c r="I19" s="43">
        <f>+H19/$H$47</f>
        <v>0</v>
      </c>
      <c r="J19" s="18"/>
      <c r="N19" s="39"/>
    </row>
    <row r="20" spans="1:14" x14ac:dyDescent="0.3">
      <c r="A20" s="8"/>
      <c r="B20" s="8"/>
      <c r="C20" s="8"/>
      <c r="D20" s="7"/>
      <c r="E20" s="7"/>
      <c r="F20" s="7"/>
      <c r="G20" s="7"/>
      <c r="H20" s="26"/>
      <c r="I20" s="25"/>
      <c r="J20" s="18"/>
      <c r="N20" s="39"/>
    </row>
    <row r="21" spans="1:14" ht="13.5" thickBot="1" x14ac:dyDescent="0.35">
      <c r="A21" s="6" t="str">
        <f>CONCATENATE("Total "&amp;D14)</f>
        <v>Total Fixed Income</v>
      </c>
      <c r="B21" s="6"/>
      <c r="C21" s="6"/>
      <c r="D21" s="5"/>
      <c r="E21" s="5"/>
      <c r="F21" s="5"/>
      <c r="G21" s="5"/>
      <c r="H21" s="5">
        <f>SUM(H17:H20)</f>
        <v>12284</v>
      </c>
      <c r="I21" s="4">
        <f>SUM(I17:I20)</f>
        <v>0.16745881520570755</v>
      </c>
      <c r="J21" s="18"/>
      <c r="N21" s="39"/>
    </row>
    <row r="22" spans="1:14" ht="13.5" thickTop="1" x14ac:dyDescent="0.3">
      <c r="I22" s="17"/>
      <c r="J22" s="18"/>
      <c r="N22" s="39"/>
    </row>
    <row r="23" spans="1:14" x14ac:dyDescent="0.3">
      <c r="A23" s="19" t="s">
        <v>8</v>
      </c>
      <c r="B23" s="19"/>
      <c r="C23" s="19"/>
      <c r="D23" s="21" t="s">
        <v>33</v>
      </c>
      <c r="J23" s="18"/>
      <c r="N23" s="39"/>
    </row>
    <row r="24" spans="1:14" ht="13.5" thickBot="1" x14ac:dyDescent="0.35">
      <c r="A24" s="19" t="s">
        <v>22</v>
      </c>
      <c r="B24" s="19"/>
      <c r="C24" s="19"/>
      <c r="D24" s="37" t="s">
        <v>23</v>
      </c>
      <c r="I24" s="17"/>
      <c r="N24" s="40"/>
    </row>
    <row r="25" spans="1:14" ht="39.5" thickBot="1" x14ac:dyDescent="0.4">
      <c r="A25" s="16" t="s">
        <v>24</v>
      </c>
      <c r="B25" s="16" t="s">
        <v>7</v>
      </c>
      <c r="C25" s="16" t="s">
        <v>25</v>
      </c>
      <c r="D25" s="16" t="s">
        <v>16</v>
      </c>
      <c r="E25" s="16" t="s">
        <v>26</v>
      </c>
      <c r="F25" s="38" t="s">
        <v>27</v>
      </c>
      <c r="G25" s="38"/>
      <c r="H25" s="16" t="s">
        <v>6</v>
      </c>
      <c r="I25" s="15" t="s">
        <v>5</v>
      </c>
      <c r="M25"/>
    </row>
    <row r="26" spans="1:14" ht="14.5" x14ac:dyDescent="0.35">
      <c r="A26" s="14" t="s">
        <v>60</v>
      </c>
      <c r="B26" s="45" t="s">
        <v>53</v>
      </c>
      <c r="C26" s="46" t="s">
        <v>2</v>
      </c>
      <c r="D26" s="13" t="s">
        <v>33</v>
      </c>
      <c r="E26" s="13" t="s">
        <v>31</v>
      </c>
      <c r="F26" s="13" t="s">
        <v>30</v>
      </c>
      <c r="G26" s="60"/>
      <c r="H26" s="9">
        <f>SUMIFS(Output!F:F,Output!A:A,$I$3,Output!B:B,B26,Output!C:C,D26,Output!D:D,E26,Output!E:E,F26)</f>
        <v>25764.63</v>
      </c>
      <c r="I26" s="28">
        <f>+H26/$H$47</f>
        <v>0.35123041468686333</v>
      </c>
      <c r="M26"/>
    </row>
    <row r="27" spans="1:14" ht="14.5" x14ac:dyDescent="0.35">
      <c r="A27" s="11" t="s">
        <v>60</v>
      </c>
      <c r="B27" s="11" t="s">
        <v>54</v>
      </c>
      <c r="C27" s="44" t="s">
        <v>3</v>
      </c>
      <c r="D27" s="10" t="s">
        <v>33</v>
      </c>
      <c r="E27" s="10" t="s">
        <v>29</v>
      </c>
      <c r="F27" s="10" t="s">
        <v>30</v>
      </c>
      <c r="G27" s="42"/>
      <c r="H27" s="9">
        <f>SUMIFS(Output!F:F,Output!A:A,$I$3,Output!B:B,B27,Output!C:C,D27,Output!D:D,E27,Output!E:E,F27)</f>
        <v>28597.72</v>
      </c>
      <c r="I27" s="43">
        <f>+H27/$H$47</f>
        <v>0.38985186492873386</v>
      </c>
      <c r="M27"/>
    </row>
    <row r="28" spans="1:14" ht="14.5" x14ac:dyDescent="0.35">
      <c r="A28" s="8"/>
      <c r="B28" s="8"/>
      <c r="C28" s="8"/>
      <c r="D28" s="7"/>
      <c r="E28" s="7"/>
      <c r="F28" s="7"/>
      <c r="G28" s="7"/>
      <c r="H28" s="26"/>
      <c r="I28" s="25"/>
      <c r="M28"/>
    </row>
    <row r="29" spans="1:14" ht="15" thickBot="1" x14ac:dyDescent="0.4">
      <c r="A29" s="6" t="str">
        <f>CONCATENATE("Total "&amp;D23)</f>
        <v>Total Equity</v>
      </c>
      <c r="B29" s="6"/>
      <c r="C29" s="6"/>
      <c r="D29" s="5"/>
      <c r="E29" s="5"/>
      <c r="F29" s="5"/>
      <c r="G29" s="5"/>
      <c r="H29" s="5">
        <f>SUM(H26:H28)</f>
        <v>54362.350000000006</v>
      </c>
      <c r="I29" s="4">
        <f>SUM(I26:I28)</f>
        <v>0.74108227961559714</v>
      </c>
      <c r="M29"/>
    </row>
    <row r="30" spans="1:14" ht="15" thickTop="1" x14ac:dyDescent="0.35">
      <c r="M30"/>
    </row>
    <row r="31" spans="1:14" ht="14.5" x14ac:dyDescent="0.35">
      <c r="A31" s="19" t="s">
        <v>8</v>
      </c>
      <c r="B31" s="19"/>
      <c r="C31" s="19"/>
      <c r="D31" s="21" t="s">
        <v>34</v>
      </c>
      <c r="M31"/>
    </row>
    <row r="32" spans="1:14" ht="15" thickBot="1" x14ac:dyDescent="0.4">
      <c r="A32" s="19" t="s">
        <v>22</v>
      </c>
      <c r="B32" s="19"/>
      <c r="C32" s="19"/>
      <c r="D32" s="37" t="s">
        <v>23</v>
      </c>
      <c r="I32" s="17"/>
      <c r="M32"/>
    </row>
    <row r="33" spans="1:13" ht="39.5" thickBot="1" x14ac:dyDescent="0.4">
      <c r="A33" s="16" t="s">
        <v>24</v>
      </c>
      <c r="B33" s="16" t="s">
        <v>7</v>
      </c>
      <c r="C33" s="16" t="s">
        <v>25</v>
      </c>
      <c r="D33" s="16" t="s">
        <v>16</v>
      </c>
      <c r="E33" s="16" t="s">
        <v>26</v>
      </c>
      <c r="F33" s="38" t="s">
        <v>27</v>
      </c>
      <c r="G33" s="38"/>
      <c r="H33" s="16" t="s">
        <v>6</v>
      </c>
      <c r="I33" s="15" t="s">
        <v>5</v>
      </c>
      <c r="M33"/>
    </row>
    <row r="34" spans="1:13" ht="14.5" x14ac:dyDescent="0.35">
      <c r="A34" s="11" t="s">
        <v>28</v>
      </c>
      <c r="B34" s="11" t="s">
        <v>28</v>
      </c>
      <c r="C34" s="44"/>
      <c r="D34" s="13" t="s">
        <v>34</v>
      </c>
      <c r="E34" s="13" t="s">
        <v>29</v>
      </c>
      <c r="F34" s="13" t="s">
        <v>30</v>
      </c>
      <c r="G34" s="60"/>
      <c r="H34" s="9">
        <f>SUMIFS(Output!F:F,Output!A:A,$I$3,Output!B:B,B34,Output!C:C,D34,Output!D:D,E34,Output!E:E,F34)</f>
        <v>0</v>
      </c>
      <c r="I34" s="28">
        <f>+H34/$H$47</f>
        <v>0</v>
      </c>
      <c r="M34"/>
    </row>
    <row r="35" spans="1:13" ht="14.5" x14ac:dyDescent="0.35">
      <c r="A35" s="11" t="s">
        <v>28</v>
      </c>
      <c r="B35" s="11" t="s">
        <v>28</v>
      </c>
      <c r="C35" s="44"/>
      <c r="D35" s="10" t="s">
        <v>34</v>
      </c>
      <c r="E35" s="10" t="s">
        <v>31</v>
      </c>
      <c r="F35" s="10" t="s">
        <v>30</v>
      </c>
      <c r="G35" s="10"/>
      <c r="H35" s="9">
        <f>SUMIFS(Output!F:F,Output!A:A,$I$3,Output!B:B,B35,Output!C:C,D35,Output!D:D,E35,Output!E:E,F35)</f>
        <v>0</v>
      </c>
      <c r="I35" s="43">
        <f>+H35/$H$47</f>
        <v>0</v>
      </c>
      <c r="M35"/>
    </row>
    <row r="36" spans="1:13" ht="14.5" x14ac:dyDescent="0.35">
      <c r="A36" s="8"/>
      <c r="B36" s="8"/>
      <c r="C36" s="8"/>
      <c r="D36" s="7"/>
      <c r="E36" s="7"/>
      <c r="F36" s="7"/>
      <c r="G36" s="7"/>
      <c r="H36" s="26"/>
      <c r="I36" s="25"/>
      <c r="M36"/>
    </row>
    <row r="37" spans="1:13" ht="15" thickBot="1" x14ac:dyDescent="0.4">
      <c r="A37" s="6" t="str">
        <f>CONCATENATE("Total "&amp;D31)</f>
        <v>Total Property</v>
      </c>
      <c r="B37" s="6"/>
      <c r="C37" s="6"/>
      <c r="D37" s="5"/>
      <c r="E37" s="5"/>
      <c r="F37" s="5"/>
      <c r="G37" s="5"/>
      <c r="H37" s="5">
        <f>SUM(H34:H36)</f>
        <v>0</v>
      </c>
      <c r="I37" s="4">
        <f>SUM(I34:I36)</f>
        <v>0</v>
      </c>
      <c r="M37"/>
    </row>
    <row r="38" spans="1:13" ht="15" thickTop="1" x14ac:dyDescent="0.35">
      <c r="M38"/>
    </row>
    <row r="39" spans="1:13" ht="14.5" x14ac:dyDescent="0.35">
      <c r="A39" s="19" t="s">
        <v>8</v>
      </c>
      <c r="B39" s="19"/>
      <c r="C39" s="19"/>
      <c r="D39" s="21" t="s">
        <v>35</v>
      </c>
      <c r="M39"/>
    </row>
    <row r="40" spans="1:13" ht="15" thickBot="1" x14ac:dyDescent="0.4">
      <c r="A40" s="19" t="s">
        <v>22</v>
      </c>
      <c r="B40" s="19"/>
      <c r="C40" s="19"/>
      <c r="D40" s="37" t="s">
        <v>23</v>
      </c>
      <c r="I40" s="17"/>
      <c r="M40"/>
    </row>
    <row r="41" spans="1:13" ht="39.5" thickBot="1" x14ac:dyDescent="0.4">
      <c r="A41" s="16" t="s">
        <v>24</v>
      </c>
      <c r="B41" s="16" t="s">
        <v>7</v>
      </c>
      <c r="C41" s="16" t="s">
        <v>25</v>
      </c>
      <c r="D41" s="16" t="s">
        <v>16</v>
      </c>
      <c r="E41" s="16" t="s">
        <v>26</v>
      </c>
      <c r="F41" s="38" t="s">
        <v>27</v>
      </c>
      <c r="G41" s="38"/>
      <c r="H41" s="16" t="s">
        <v>6</v>
      </c>
      <c r="I41" s="15" t="s">
        <v>5</v>
      </c>
      <c r="M41"/>
    </row>
    <row r="42" spans="1:13" ht="14.5" x14ac:dyDescent="0.35">
      <c r="A42" s="14" t="s">
        <v>28</v>
      </c>
      <c r="B42" s="45" t="s">
        <v>28</v>
      </c>
      <c r="C42" s="45" t="s">
        <v>28</v>
      </c>
      <c r="D42" s="13" t="s">
        <v>35</v>
      </c>
      <c r="E42" s="13" t="s">
        <v>29</v>
      </c>
      <c r="F42" s="13" t="s">
        <v>30</v>
      </c>
      <c r="G42" s="13"/>
      <c r="H42" s="9">
        <f>SUMIFS(Output!F:F,Output!A:A,$I$3,Output!B:B,B42,Output!C:C,D42,Output!D:D,E42,Output!E:E,F42)</f>
        <v>0</v>
      </c>
      <c r="I42" s="28">
        <f>+H42/$H$47</f>
        <v>0</v>
      </c>
      <c r="M42"/>
    </row>
    <row r="43" spans="1:13" ht="14.5" x14ac:dyDescent="0.35">
      <c r="A43" s="11" t="s">
        <v>28</v>
      </c>
      <c r="B43" s="11" t="s">
        <v>28</v>
      </c>
      <c r="C43" s="11" t="s">
        <v>28</v>
      </c>
      <c r="D43" s="10" t="s">
        <v>35</v>
      </c>
      <c r="E43" s="10" t="s">
        <v>31</v>
      </c>
      <c r="F43" s="10" t="s">
        <v>30</v>
      </c>
      <c r="G43" s="10"/>
      <c r="H43" s="9">
        <f>SUMIFS(Output!F:F,Output!A:A,$I$3,Output!B:B,B43,Output!C:C,D43,Output!D:D,E43,Output!E:E,F43)</f>
        <v>0</v>
      </c>
      <c r="I43" s="43">
        <f>+H43/$H$47</f>
        <v>0</v>
      </c>
      <c r="M43"/>
    </row>
    <row r="44" spans="1:13" ht="14.5" x14ac:dyDescent="0.35">
      <c r="A44" s="8"/>
      <c r="B44" s="8"/>
      <c r="C44" s="8"/>
      <c r="D44" s="7"/>
      <c r="E44" s="7"/>
      <c r="F44" s="7"/>
      <c r="G44" s="7"/>
      <c r="H44" s="26"/>
      <c r="I44" s="25"/>
      <c r="M44"/>
    </row>
    <row r="45" spans="1:13" ht="15" thickBot="1" x14ac:dyDescent="0.4">
      <c r="A45" s="6" t="str">
        <f>CONCATENATE("Total "&amp;D39)</f>
        <v>Total Infrastructure</v>
      </c>
      <c r="B45" s="6"/>
      <c r="C45" s="6"/>
      <c r="D45" s="5"/>
      <c r="E45" s="5"/>
      <c r="F45" s="5"/>
      <c r="G45" s="5"/>
      <c r="H45" s="5">
        <f>SUM(H42:H44)</f>
        <v>0</v>
      </c>
      <c r="I45" s="4">
        <f>SUM(I42:I44)</f>
        <v>0</v>
      </c>
      <c r="M45"/>
    </row>
    <row r="46" spans="1:13" ht="15.5" thickTop="1" thickBot="1" x14ac:dyDescent="0.4">
      <c r="M46"/>
    </row>
    <row r="47" spans="1:13" ht="15.5" thickTop="1" thickBot="1" x14ac:dyDescent="0.4">
      <c r="A47" s="3" t="s">
        <v>0</v>
      </c>
      <c r="B47" s="3"/>
      <c r="C47" s="3"/>
      <c r="D47" s="2"/>
      <c r="E47" s="2"/>
      <c r="F47" s="2"/>
      <c r="G47" s="2"/>
      <c r="H47" s="2">
        <f>+H12+H21+H29+H37+H45</f>
        <v>73355.350000000006</v>
      </c>
      <c r="I47" s="1">
        <f>+I12+I21+I29+I37+I45</f>
        <v>0.99999999999999989</v>
      </c>
      <c r="M47"/>
    </row>
    <row r="48" spans="1:13" ht="15" thickTop="1" x14ac:dyDescent="0.35">
      <c r="M48"/>
    </row>
    <row r="49" spans="7:13" ht="14.5" x14ac:dyDescent="0.35">
      <c r="G49" s="59" t="s">
        <v>44</v>
      </c>
      <c r="H49" s="58">
        <f>SUMIF(Output!A:A,I3,Output!F:F)-H47</f>
        <v>0</v>
      </c>
      <c r="M49"/>
    </row>
    <row r="50" spans="7:13" ht="14.5" x14ac:dyDescent="0.35">
      <c r="M50"/>
    </row>
  </sheetData>
  <mergeCells count="4">
    <mergeCell ref="H4:I4"/>
    <mergeCell ref="D8:E8"/>
    <mergeCell ref="D9:E9"/>
    <mergeCell ref="D10:E10"/>
  </mergeCells>
  <conditionalFormatting sqref="K1:K3">
    <cfRule type="cellIs" dxfId="5" priority="2" operator="lessThan">
      <formula>0</formula>
    </cfRule>
  </conditionalFormatting>
  <conditionalFormatting sqref="H4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F2C52-DF84-45F4-BF67-600987E7D1C1}">
  <sheetPr>
    <tabColor rgb="FF0070C0"/>
  </sheetPr>
  <dimension ref="A1:O50"/>
  <sheetViews>
    <sheetView workbookViewId="0">
      <pane ySplit="4" topLeftCell="A20" activePane="bottomLeft" state="frozen"/>
      <selection pane="bottomLeft" activeCell="F19" sqref="F19"/>
    </sheetView>
  </sheetViews>
  <sheetFormatPr defaultColWidth="9.08984375" defaultRowHeight="13" x14ac:dyDescent="0.3"/>
  <cols>
    <col min="1" max="1" width="47.54296875" style="18" bestFit="1" customWidth="1"/>
    <col min="2" max="2" width="37.54296875" style="18" customWidth="1"/>
    <col min="3" max="3" width="17.6328125" style="18" customWidth="1"/>
    <col min="4" max="4" width="18.6328125" style="18" customWidth="1"/>
    <col min="5" max="5" width="21.6328125" style="18" customWidth="1"/>
    <col min="6" max="7" width="16" style="18" customWidth="1"/>
    <col min="8" max="8" width="11.6328125" style="18" bestFit="1" customWidth="1"/>
    <col min="9" max="9" width="12.36328125" style="18" bestFit="1" customWidth="1"/>
    <col min="10" max="10" width="9.453125" style="17" bestFit="1" customWidth="1"/>
    <col min="11" max="13" width="9.08984375" style="18"/>
    <col min="14" max="14" width="12.90625" style="18" bestFit="1" customWidth="1"/>
    <col min="15" max="15" width="11.08984375" style="18" bestFit="1" customWidth="1"/>
    <col min="16" max="16384" width="9.08984375" style="18"/>
  </cols>
  <sheetData>
    <row r="1" spans="1:15" ht="14" x14ac:dyDescent="0.3">
      <c r="A1" s="24" t="s">
        <v>12</v>
      </c>
      <c r="B1" s="24"/>
      <c r="C1" s="24"/>
      <c r="J1" s="18"/>
      <c r="M1" s="17"/>
    </row>
    <row r="2" spans="1:15" x14ac:dyDescent="0.3">
      <c r="A2" s="23" t="s">
        <v>11</v>
      </c>
      <c r="B2" s="23"/>
      <c r="C2" s="23"/>
      <c r="J2" s="18"/>
      <c r="M2" s="17"/>
    </row>
    <row r="3" spans="1:15" ht="13.5" thickBot="1" x14ac:dyDescent="0.35">
      <c r="A3" s="23"/>
      <c r="B3" s="23"/>
      <c r="C3" s="23"/>
      <c r="I3" s="32" t="s">
        <v>48</v>
      </c>
      <c r="J3" s="18"/>
      <c r="M3" s="17"/>
    </row>
    <row r="4" spans="1:15" ht="14.5" thickBot="1" x14ac:dyDescent="0.35">
      <c r="A4" s="22" t="s">
        <v>10</v>
      </c>
      <c r="B4" s="33" t="s">
        <v>48</v>
      </c>
      <c r="C4" s="34"/>
      <c r="D4" s="34"/>
      <c r="E4" s="35"/>
      <c r="F4" s="35"/>
      <c r="G4" s="35"/>
      <c r="H4" s="70" t="s">
        <v>9</v>
      </c>
      <c r="I4" s="70" t="s">
        <v>18</v>
      </c>
    </row>
    <row r="5" spans="1:15" ht="13.5" thickTop="1" x14ac:dyDescent="0.3"/>
    <row r="6" spans="1:15" x14ac:dyDescent="0.3">
      <c r="A6" s="19" t="s">
        <v>8</v>
      </c>
      <c r="B6" s="19"/>
      <c r="C6" s="19"/>
      <c r="D6" s="21" t="s">
        <v>14</v>
      </c>
      <c r="E6" s="20"/>
      <c r="F6" s="20"/>
      <c r="G6" s="20"/>
    </row>
    <row r="7" spans="1:15" ht="13.5" thickBot="1" x14ac:dyDescent="0.35">
      <c r="A7" s="19" t="s">
        <v>19</v>
      </c>
      <c r="B7" s="19"/>
      <c r="C7" s="19"/>
      <c r="D7" s="21" t="s">
        <v>20</v>
      </c>
      <c r="E7" s="20"/>
      <c r="I7" s="17"/>
      <c r="J7" s="18"/>
    </row>
    <row r="8" spans="1:15" ht="30" customHeight="1" thickBot="1" x14ac:dyDescent="0.35">
      <c r="A8" s="50" t="s">
        <v>17</v>
      </c>
      <c r="B8" s="51" t="s">
        <v>42</v>
      </c>
      <c r="C8" s="16" t="s">
        <v>43</v>
      </c>
      <c r="D8" s="71" t="s">
        <v>16</v>
      </c>
      <c r="E8" s="72"/>
      <c r="F8" s="31" t="s">
        <v>15</v>
      </c>
      <c r="G8" s="31"/>
      <c r="H8" s="31" t="s">
        <v>6</v>
      </c>
      <c r="I8" s="30" t="s">
        <v>5</v>
      </c>
      <c r="J8" s="18"/>
    </row>
    <row r="9" spans="1:15" ht="15" customHeight="1" x14ac:dyDescent="0.3">
      <c r="A9" s="52" t="s">
        <v>59</v>
      </c>
      <c r="B9" s="53" t="s">
        <v>14</v>
      </c>
      <c r="C9" s="54" t="s">
        <v>28</v>
      </c>
      <c r="D9" s="73" t="s">
        <v>14</v>
      </c>
      <c r="E9" s="73"/>
      <c r="F9" s="29" t="s">
        <v>13</v>
      </c>
      <c r="G9" s="29"/>
      <c r="H9" s="12">
        <f>SUMIFS(Output!F:F,Output!B:B,B9,Output!C:C,D9,Output!A:A,$I$3)</f>
        <v>973.98</v>
      </c>
      <c r="I9" s="47">
        <f>+H9/$H$47</f>
        <v>1.780289487595112E-2</v>
      </c>
      <c r="J9" s="18"/>
    </row>
    <row r="10" spans="1:15" ht="15" customHeight="1" x14ac:dyDescent="0.3">
      <c r="A10" s="55" t="s">
        <v>60</v>
      </c>
      <c r="B10" s="56" t="s">
        <v>55</v>
      </c>
      <c r="C10" s="57" t="s">
        <v>4</v>
      </c>
      <c r="D10" s="74" t="s">
        <v>14</v>
      </c>
      <c r="E10" s="74"/>
      <c r="F10" s="64" t="s">
        <v>13</v>
      </c>
      <c r="G10" s="36"/>
      <c r="H10" s="9">
        <f>SUMIFS(Output!F:F,Output!B:B,B10,Output!C:C,D10,Output!A:A,$I$3)</f>
        <v>2754.02</v>
      </c>
      <c r="I10" s="43">
        <f>+H10/$H$47</f>
        <v>5.0339358658562705E-2</v>
      </c>
      <c r="J10" s="18"/>
    </row>
    <row r="11" spans="1:15" ht="15" customHeight="1" x14ac:dyDescent="0.3">
      <c r="A11" s="65"/>
      <c r="B11" s="65"/>
      <c r="C11" s="65"/>
      <c r="D11" s="66"/>
      <c r="E11" s="66"/>
      <c r="I11" s="67"/>
      <c r="J11" s="18"/>
    </row>
    <row r="12" spans="1:15" ht="13.5" thickBot="1" x14ac:dyDescent="0.35">
      <c r="A12" s="6" t="str">
        <f>CONCATENATE("Total "&amp;D6)</f>
        <v>Total Cash</v>
      </c>
      <c r="B12" s="6"/>
      <c r="C12" s="6"/>
      <c r="D12" s="5"/>
      <c r="E12" s="5"/>
      <c r="F12" s="5"/>
      <c r="G12" s="5"/>
      <c r="H12" s="5">
        <f>SUM(H9:H11)</f>
        <v>3728</v>
      </c>
      <c r="I12" s="4">
        <f>SUM(I9:I10)</f>
        <v>6.8142253534513822E-2</v>
      </c>
      <c r="J12" s="18"/>
    </row>
    <row r="13" spans="1:15" ht="13.5" thickTop="1" x14ac:dyDescent="0.3">
      <c r="I13" s="17"/>
      <c r="J13" s="18"/>
    </row>
    <row r="14" spans="1:15" x14ac:dyDescent="0.3">
      <c r="A14" s="19" t="s">
        <v>8</v>
      </c>
      <c r="B14" s="19"/>
      <c r="C14" s="19"/>
      <c r="D14" s="21" t="s">
        <v>21</v>
      </c>
    </row>
    <row r="15" spans="1:15" ht="13.5" thickBot="1" x14ac:dyDescent="0.35">
      <c r="A15" s="19" t="s">
        <v>22</v>
      </c>
      <c r="B15" s="19"/>
      <c r="C15" s="19"/>
      <c r="D15" s="37" t="s">
        <v>23</v>
      </c>
      <c r="I15" s="17"/>
      <c r="J15" s="18"/>
    </row>
    <row r="16" spans="1:15" ht="39.5" thickBot="1" x14ac:dyDescent="0.35">
      <c r="A16" s="16" t="s">
        <v>24</v>
      </c>
      <c r="B16" s="16" t="s">
        <v>7</v>
      </c>
      <c r="C16" s="16" t="s">
        <v>25</v>
      </c>
      <c r="D16" s="16" t="s">
        <v>16</v>
      </c>
      <c r="E16" s="16" t="s">
        <v>26</v>
      </c>
      <c r="F16" s="38" t="s">
        <v>27</v>
      </c>
      <c r="G16" s="38"/>
      <c r="H16" s="16" t="s">
        <v>6</v>
      </c>
      <c r="I16" s="15" t="s">
        <v>5</v>
      </c>
      <c r="J16" s="18"/>
      <c r="N16" s="39"/>
      <c r="O16" s="40"/>
    </row>
    <row r="17" spans="1:14" x14ac:dyDescent="0.3">
      <c r="A17" s="11" t="s">
        <v>60</v>
      </c>
      <c r="B17" s="11" t="s">
        <v>61</v>
      </c>
      <c r="C17" s="11" t="s">
        <v>1</v>
      </c>
      <c r="D17" s="13" t="s">
        <v>21</v>
      </c>
      <c r="E17" s="13" t="s">
        <v>29</v>
      </c>
      <c r="F17" s="13" t="s">
        <v>32</v>
      </c>
      <c r="G17" s="13"/>
      <c r="H17" s="9">
        <f>SUMIFS(Output!F:F,Output!A:A,$I$3,Output!B:B,B17,Output!C:C,D17,Output!D:D,E17,Output!E:E,F17)</f>
        <v>7253</v>
      </c>
      <c r="I17" s="28">
        <f>+H17/$H$47</f>
        <v>0.13257397126765794</v>
      </c>
      <c r="J17" s="18"/>
      <c r="N17" s="39"/>
    </row>
    <row r="18" spans="1:14" x14ac:dyDescent="0.3">
      <c r="A18" s="11" t="s">
        <v>60</v>
      </c>
      <c r="B18" s="11" t="s">
        <v>61</v>
      </c>
      <c r="C18" s="11" t="s">
        <v>1</v>
      </c>
      <c r="D18" s="10" t="s">
        <v>21</v>
      </c>
      <c r="E18" s="10" t="s">
        <v>31</v>
      </c>
      <c r="F18" s="10" t="s">
        <v>32</v>
      </c>
      <c r="G18" s="10"/>
      <c r="H18" s="9">
        <f>SUMIFS(Output!F:F,Output!A:A,$I$3,Output!B:B,B18,Output!C:C,D18,Output!D:D,E18,Output!E:E,F18)</f>
        <v>11585</v>
      </c>
      <c r="I18" s="43">
        <f>+H18/$H$47</f>
        <v>0.21175643969885802</v>
      </c>
      <c r="J18" s="18"/>
      <c r="N18" s="39"/>
    </row>
    <row r="19" spans="1:14" x14ac:dyDescent="0.3">
      <c r="A19" s="11" t="s">
        <v>28</v>
      </c>
      <c r="B19" s="41" t="s">
        <v>28</v>
      </c>
      <c r="C19" s="11" t="s">
        <v>28</v>
      </c>
      <c r="D19" s="10" t="s">
        <v>21</v>
      </c>
      <c r="E19" s="42" t="s">
        <v>29</v>
      </c>
      <c r="F19" s="42" t="s">
        <v>32</v>
      </c>
      <c r="G19" s="42"/>
      <c r="H19" s="9">
        <f>SUMIFS(Output!F:F,Output!A:A,$I$3,Output!B:B,B19,Output!C:C,D19,Output!D:D,E19,Output!E:E,F19)</f>
        <v>0</v>
      </c>
      <c r="I19" s="43">
        <f>+H19/$H$47</f>
        <v>0</v>
      </c>
      <c r="J19" s="18"/>
      <c r="N19" s="39"/>
    </row>
    <row r="20" spans="1:14" x14ac:dyDescent="0.3">
      <c r="A20" s="8"/>
      <c r="B20" s="8"/>
      <c r="C20" s="8"/>
      <c r="D20" s="7"/>
      <c r="E20" s="7"/>
      <c r="F20" s="7"/>
      <c r="G20" s="7"/>
      <c r="H20" s="26"/>
      <c r="I20" s="25"/>
      <c r="J20" s="18"/>
      <c r="N20" s="39"/>
    </row>
    <row r="21" spans="1:14" ht="13.5" thickBot="1" x14ac:dyDescent="0.35">
      <c r="A21" s="6" t="str">
        <f>CONCATENATE("Total "&amp;D14)</f>
        <v>Total Fixed Income</v>
      </c>
      <c r="B21" s="6"/>
      <c r="C21" s="6"/>
      <c r="D21" s="5"/>
      <c r="E21" s="5"/>
      <c r="F21" s="5"/>
      <c r="G21" s="5"/>
      <c r="H21" s="5">
        <f>SUM(H17:H20)</f>
        <v>18838</v>
      </c>
      <c r="I21" s="4">
        <f>SUM(I17:I20)</f>
        <v>0.34433041096651595</v>
      </c>
      <c r="J21" s="18"/>
      <c r="N21" s="39"/>
    </row>
    <row r="22" spans="1:14" ht="13.5" thickTop="1" x14ac:dyDescent="0.3">
      <c r="I22" s="17"/>
      <c r="J22" s="18"/>
      <c r="N22" s="39"/>
    </row>
    <row r="23" spans="1:14" x14ac:dyDescent="0.3">
      <c r="A23" s="19" t="s">
        <v>8</v>
      </c>
      <c r="B23" s="19"/>
      <c r="C23" s="19"/>
      <c r="D23" s="21" t="s">
        <v>33</v>
      </c>
      <c r="J23" s="18"/>
      <c r="N23" s="39"/>
    </row>
    <row r="24" spans="1:14" ht="13.5" thickBot="1" x14ac:dyDescent="0.35">
      <c r="A24" s="19" t="s">
        <v>22</v>
      </c>
      <c r="B24" s="19"/>
      <c r="C24" s="19"/>
      <c r="D24" s="37" t="s">
        <v>23</v>
      </c>
      <c r="I24" s="17"/>
      <c r="N24" s="40"/>
    </row>
    <row r="25" spans="1:14" ht="39.5" thickBot="1" x14ac:dyDescent="0.4">
      <c r="A25" s="16" t="s">
        <v>24</v>
      </c>
      <c r="B25" s="16" t="s">
        <v>7</v>
      </c>
      <c r="C25" s="16" t="s">
        <v>25</v>
      </c>
      <c r="D25" s="16" t="s">
        <v>16</v>
      </c>
      <c r="E25" s="16" t="s">
        <v>26</v>
      </c>
      <c r="F25" s="38" t="s">
        <v>27</v>
      </c>
      <c r="G25" s="38"/>
      <c r="H25" s="16" t="s">
        <v>6</v>
      </c>
      <c r="I25" s="15" t="s">
        <v>5</v>
      </c>
      <c r="M25"/>
    </row>
    <row r="26" spans="1:14" ht="14.5" x14ac:dyDescent="0.35">
      <c r="A26" s="14" t="s">
        <v>60</v>
      </c>
      <c r="B26" s="45" t="s">
        <v>53</v>
      </c>
      <c r="C26" s="46" t="s">
        <v>2</v>
      </c>
      <c r="D26" s="13" t="s">
        <v>33</v>
      </c>
      <c r="E26" s="13" t="s">
        <v>31</v>
      </c>
      <c r="F26" s="13" t="s">
        <v>30</v>
      </c>
      <c r="G26" s="60"/>
      <c r="H26" s="9">
        <f>SUMIFS(Output!F:F,Output!A:A,$I$3,Output!B:B,B26,Output!C:C,D26,Output!D:D,E26,Output!E:E,F26)</f>
        <v>14432.73</v>
      </c>
      <c r="I26" s="28">
        <f>+H26/$H$47</f>
        <v>0.26380867673154068</v>
      </c>
      <c r="M26"/>
    </row>
    <row r="27" spans="1:14" ht="14.5" x14ac:dyDescent="0.35">
      <c r="A27" s="11" t="s">
        <v>60</v>
      </c>
      <c r="B27" s="11" t="s">
        <v>54</v>
      </c>
      <c r="C27" s="44" t="s">
        <v>3</v>
      </c>
      <c r="D27" s="10" t="s">
        <v>33</v>
      </c>
      <c r="E27" s="10" t="s">
        <v>29</v>
      </c>
      <c r="F27" s="10" t="s">
        <v>30</v>
      </c>
      <c r="G27" s="42"/>
      <c r="H27" s="9">
        <f>SUMIFS(Output!F:F,Output!A:A,$I$3,Output!B:B,B27,Output!C:C,D27,Output!D:D,E27,Output!E:E,F27)</f>
        <v>17710.349999999999</v>
      </c>
      <c r="I27" s="43">
        <f>+H27/$H$47</f>
        <v>0.32371865876742945</v>
      </c>
      <c r="M27"/>
    </row>
    <row r="28" spans="1:14" ht="14.5" x14ac:dyDescent="0.35">
      <c r="A28" s="8"/>
      <c r="B28" s="8"/>
      <c r="C28" s="8"/>
      <c r="D28" s="7"/>
      <c r="E28" s="7"/>
      <c r="F28" s="7"/>
      <c r="G28" s="7"/>
      <c r="H28" s="26"/>
      <c r="I28" s="25"/>
      <c r="M28"/>
    </row>
    <row r="29" spans="1:14" ht="15" thickBot="1" x14ac:dyDescent="0.4">
      <c r="A29" s="6" t="str">
        <f>CONCATENATE("Total "&amp;D23)</f>
        <v>Total Equity</v>
      </c>
      <c r="B29" s="6"/>
      <c r="C29" s="6"/>
      <c r="D29" s="5"/>
      <c r="E29" s="5"/>
      <c r="F29" s="5"/>
      <c r="G29" s="5"/>
      <c r="H29" s="5">
        <f>SUM(H26:H28)</f>
        <v>32143.079999999998</v>
      </c>
      <c r="I29" s="4">
        <f>SUM(I26:I28)</f>
        <v>0.58752733549897007</v>
      </c>
      <c r="M29"/>
    </row>
    <row r="30" spans="1:14" ht="15" thickTop="1" x14ac:dyDescent="0.35">
      <c r="M30"/>
    </row>
    <row r="31" spans="1:14" ht="14.5" x14ac:dyDescent="0.35">
      <c r="A31" s="19" t="s">
        <v>8</v>
      </c>
      <c r="B31" s="19"/>
      <c r="C31" s="19"/>
      <c r="D31" s="21" t="s">
        <v>34</v>
      </c>
      <c r="M31"/>
    </row>
    <row r="32" spans="1:14" ht="15" thickBot="1" x14ac:dyDescent="0.4">
      <c r="A32" s="19" t="s">
        <v>22</v>
      </c>
      <c r="B32" s="19"/>
      <c r="C32" s="19"/>
      <c r="D32" s="37" t="s">
        <v>23</v>
      </c>
      <c r="I32" s="17"/>
      <c r="M32"/>
    </row>
    <row r="33" spans="1:13" ht="39.5" thickBot="1" x14ac:dyDescent="0.4">
      <c r="A33" s="16" t="s">
        <v>24</v>
      </c>
      <c r="B33" s="16" t="s">
        <v>7</v>
      </c>
      <c r="C33" s="16" t="s">
        <v>25</v>
      </c>
      <c r="D33" s="16" t="s">
        <v>16</v>
      </c>
      <c r="E33" s="16" t="s">
        <v>26</v>
      </c>
      <c r="F33" s="38" t="s">
        <v>27</v>
      </c>
      <c r="G33" s="38"/>
      <c r="H33" s="16" t="s">
        <v>6</v>
      </c>
      <c r="I33" s="15" t="s">
        <v>5</v>
      </c>
      <c r="M33"/>
    </row>
    <row r="34" spans="1:13" ht="14.5" x14ac:dyDescent="0.35">
      <c r="A34" s="11" t="s">
        <v>28</v>
      </c>
      <c r="B34" s="11" t="s">
        <v>28</v>
      </c>
      <c r="C34" s="44"/>
      <c r="D34" s="13" t="s">
        <v>34</v>
      </c>
      <c r="E34" s="13" t="s">
        <v>29</v>
      </c>
      <c r="F34" s="13" t="s">
        <v>30</v>
      </c>
      <c r="G34" s="60"/>
      <c r="H34" s="9">
        <f>SUMIFS(Output!F:F,Output!A:A,$I$3,Output!B:B,B34,Output!C:C,D34,Output!D:D,E34,Output!E:E,F34)</f>
        <v>0</v>
      </c>
      <c r="I34" s="28">
        <f>+H34/$H$47</f>
        <v>0</v>
      </c>
      <c r="M34"/>
    </row>
    <row r="35" spans="1:13" ht="14.5" x14ac:dyDescent="0.35">
      <c r="A35" s="11" t="s">
        <v>28</v>
      </c>
      <c r="B35" s="11" t="s">
        <v>28</v>
      </c>
      <c r="C35" s="44"/>
      <c r="D35" s="10" t="s">
        <v>34</v>
      </c>
      <c r="E35" s="10" t="s">
        <v>31</v>
      </c>
      <c r="F35" s="10" t="s">
        <v>30</v>
      </c>
      <c r="G35" s="10"/>
      <c r="H35" s="9">
        <f>SUMIFS(Output!F:F,Output!A:A,$I$3,Output!B:B,B35,Output!C:C,D35,Output!D:D,E35,Output!E:E,F35)</f>
        <v>0</v>
      </c>
      <c r="I35" s="43">
        <f>+H35/$H$47</f>
        <v>0</v>
      </c>
      <c r="M35"/>
    </row>
    <row r="36" spans="1:13" ht="14.5" x14ac:dyDescent="0.35">
      <c r="A36" s="8"/>
      <c r="B36" s="8"/>
      <c r="C36" s="8"/>
      <c r="D36" s="7"/>
      <c r="E36" s="7"/>
      <c r="F36" s="7"/>
      <c r="G36" s="7"/>
      <c r="H36" s="26"/>
      <c r="I36" s="25"/>
      <c r="M36"/>
    </row>
    <row r="37" spans="1:13" ht="15" thickBot="1" x14ac:dyDescent="0.4">
      <c r="A37" s="6" t="str">
        <f>CONCATENATE("Total "&amp;D31)</f>
        <v>Total Property</v>
      </c>
      <c r="B37" s="6"/>
      <c r="C37" s="6"/>
      <c r="D37" s="5"/>
      <c r="E37" s="5"/>
      <c r="F37" s="5"/>
      <c r="G37" s="5"/>
      <c r="H37" s="5">
        <f>SUM(H34:H36)</f>
        <v>0</v>
      </c>
      <c r="I37" s="4">
        <f>SUM(I34:I36)</f>
        <v>0</v>
      </c>
      <c r="M37"/>
    </row>
    <row r="38" spans="1:13" ht="15" thickTop="1" x14ac:dyDescent="0.35">
      <c r="M38"/>
    </row>
    <row r="39" spans="1:13" ht="14.5" x14ac:dyDescent="0.35">
      <c r="A39" s="19" t="s">
        <v>8</v>
      </c>
      <c r="B39" s="19"/>
      <c r="C39" s="19"/>
      <c r="D39" s="21" t="s">
        <v>35</v>
      </c>
      <c r="M39"/>
    </row>
    <row r="40" spans="1:13" ht="15" thickBot="1" x14ac:dyDescent="0.4">
      <c r="A40" s="19" t="s">
        <v>22</v>
      </c>
      <c r="B40" s="19"/>
      <c r="C40" s="19"/>
      <c r="D40" s="37" t="s">
        <v>23</v>
      </c>
      <c r="I40" s="17"/>
      <c r="M40"/>
    </row>
    <row r="41" spans="1:13" ht="39.5" thickBot="1" x14ac:dyDescent="0.4">
      <c r="A41" s="16" t="s">
        <v>24</v>
      </c>
      <c r="B41" s="16" t="s">
        <v>7</v>
      </c>
      <c r="C41" s="16" t="s">
        <v>25</v>
      </c>
      <c r="D41" s="16" t="s">
        <v>16</v>
      </c>
      <c r="E41" s="16" t="s">
        <v>26</v>
      </c>
      <c r="F41" s="38" t="s">
        <v>27</v>
      </c>
      <c r="G41" s="38"/>
      <c r="H41" s="16" t="s">
        <v>6</v>
      </c>
      <c r="I41" s="15" t="s">
        <v>5</v>
      </c>
      <c r="M41"/>
    </row>
    <row r="42" spans="1:13" ht="14.5" x14ac:dyDescent="0.35">
      <c r="A42" s="14" t="s">
        <v>28</v>
      </c>
      <c r="B42" s="45" t="s">
        <v>28</v>
      </c>
      <c r="C42" s="45" t="s">
        <v>28</v>
      </c>
      <c r="D42" s="13" t="s">
        <v>35</v>
      </c>
      <c r="E42" s="13" t="s">
        <v>29</v>
      </c>
      <c r="F42" s="13" t="s">
        <v>30</v>
      </c>
      <c r="G42" s="13"/>
      <c r="H42" s="9">
        <f>SUMIFS(Output!F:F,Output!A:A,$I$3,Output!B:B,B42,Output!C:C,D42,Output!D:D,E42,Output!E:E,F42)</f>
        <v>0</v>
      </c>
      <c r="I42" s="28">
        <f>+H42/$H$47</f>
        <v>0</v>
      </c>
      <c r="M42"/>
    </row>
    <row r="43" spans="1:13" ht="14.5" x14ac:dyDescent="0.35">
      <c r="A43" s="11" t="s">
        <v>28</v>
      </c>
      <c r="B43" s="11" t="s">
        <v>28</v>
      </c>
      <c r="C43" s="11" t="s">
        <v>28</v>
      </c>
      <c r="D43" s="10" t="s">
        <v>35</v>
      </c>
      <c r="E43" s="10" t="s">
        <v>31</v>
      </c>
      <c r="F43" s="10" t="s">
        <v>30</v>
      </c>
      <c r="G43" s="10"/>
      <c r="H43" s="9">
        <f>SUMIFS(Output!F:F,Output!A:A,$I$3,Output!B:B,B43,Output!C:C,D43,Output!D:D,E43,Output!E:E,F43)</f>
        <v>0</v>
      </c>
      <c r="I43" s="43">
        <f>+H43/$H$47</f>
        <v>0</v>
      </c>
      <c r="M43"/>
    </row>
    <row r="44" spans="1:13" ht="14.5" x14ac:dyDescent="0.35">
      <c r="A44" s="8"/>
      <c r="B44" s="8"/>
      <c r="C44" s="8"/>
      <c r="D44" s="7"/>
      <c r="E44" s="7"/>
      <c r="F44" s="7"/>
      <c r="G44" s="7"/>
      <c r="H44" s="26"/>
      <c r="I44" s="25"/>
      <c r="M44"/>
    </row>
    <row r="45" spans="1:13" ht="15" thickBot="1" x14ac:dyDescent="0.4">
      <c r="A45" s="6" t="str">
        <f>CONCATENATE("Total "&amp;D39)</f>
        <v>Total Infrastructure</v>
      </c>
      <c r="B45" s="6"/>
      <c r="C45" s="6"/>
      <c r="D45" s="5"/>
      <c r="E45" s="5"/>
      <c r="F45" s="5"/>
      <c r="G45" s="5"/>
      <c r="H45" s="5">
        <f>SUM(H42:H44)</f>
        <v>0</v>
      </c>
      <c r="I45" s="4">
        <f>SUM(I42:I44)</f>
        <v>0</v>
      </c>
      <c r="M45"/>
    </row>
    <row r="46" spans="1:13" ht="15.5" thickTop="1" thickBot="1" x14ac:dyDescent="0.4">
      <c r="M46"/>
    </row>
    <row r="47" spans="1:13" ht="15.5" thickTop="1" thickBot="1" x14ac:dyDescent="0.4">
      <c r="A47" s="3" t="s">
        <v>0</v>
      </c>
      <c r="B47" s="3"/>
      <c r="C47" s="3"/>
      <c r="D47" s="2"/>
      <c r="E47" s="2"/>
      <c r="F47" s="2"/>
      <c r="G47" s="2"/>
      <c r="H47" s="2">
        <f>+H12+H21+H29+H37+H45</f>
        <v>54709.08</v>
      </c>
      <c r="I47" s="1">
        <f>+I12+I21+I29+I37+I45</f>
        <v>0.99999999999999978</v>
      </c>
      <c r="M47"/>
    </row>
    <row r="48" spans="1:13" ht="15" thickTop="1" x14ac:dyDescent="0.35">
      <c r="M48"/>
    </row>
    <row r="49" spans="7:13" ht="14.5" x14ac:dyDescent="0.35">
      <c r="G49" s="59" t="s">
        <v>44</v>
      </c>
      <c r="H49" s="58">
        <f>SUMIF(Output!A:A,I3,Output!F:F)-H47</f>
        <v>0</v>
      </c>
      <c r="M49"/>
    </row>
    <row r="50" spans="7:13" ht="14.5" x14ac:dyDescent="0.35">
      <c r="M50"/>
    </row>
  </sheetData>
  <mergeCells count="4">
    <mergeCell ref="H4:I4"/>
    <mergeCell ref="D8:E8"/>
    <mergeCell ref="D9:E9"/>
    <mergeCell ref="D10:E10"/>
  </mergeCells>
  <conditionalFormatting sqref="K1:K3">
    <cfRule type="cellIs" dxfId="3" priority="2" operator="lessThan">
      <formula>0</formula>
    </cfRule>
  </conditionalFormatting>
  <conditionalFormatting sqref="H4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96A34-1023-48D0-96D2-5206E5B67760}">
  <dimension ref="A1:O50"/>
  <sheetViews>
    <sheetView workbookViewId="0">
      <pane ySplit="4" topLeftCell="A20" activePane="bottomLeft" state="frozen"/>
      <selection pane="bottomLeft" activeCell="A49" sqref="A49"/>
    </sheetView>
  </sheetViews>
  <sheetFormatPr defaultColWidth="9.08984375" defaultRowHeight="13" x14ac:dyDescent="0.3"/>
  <cols>
    <col min="1" max="1" width="47.54296875" style="18" bestFit="1" customWidth="1"/>
    <col min="2" max="2" width="37.54296875" style="18" customWidth="1"/>
    <col min="3" max="3" width="17.6328125" style="18" customWidth="1"/>
    <col min="4" max="4" width="18.6328125" style="18" customWidth="1"/>
    <col min="5" max="5" width="21.6328125" style="18" customWidth="1"/>
    <col min="6" max="7" width="16" style="18" customWidth="1"/>
    <col min="8" max="8" width="11.6328125" style="18" bestFit="1" customWidth="1"/>
    <col min="9" max="9" width="12.36328125" style="18" bestFit="1" customWidth="1"/>
    <col min="10" max="10" width="9.453125" style="17" bestFit="1" customWidth="1"/>
    <col min="11" max="13" width="9.08984375" style="18"/>
    <col min="14" max="14" width="12.90625" style="18" bestFit="1" customWidth="1"/>
    <col min="15" max="15" width="11.08984375" style="18" bestFit="1" customWidth="1"/>
    <col min="16" max="16384" width="9.08984375" style="18"/>
  </cols>
  <sheetData>
    <row r="1" spans="1:15" ht="14" x14ac:dyDescent="0.3">
      <c r="A1" s="24" t="s">
        <v>12</v>
      </c>
      <c r="B1" s="24"/>
      <c r="C1" s="24"/>
      <c r="J1" s="18"/>
      <c r="M1" s="17"/>
    </row>
    <row r="2" spans="1:15" x14ac:dyDescent="0.3">
      <c r="A2" s="23" t="s">
        <v>11</v>
      </c>
      <c r="B2" s="23"/>
      <c r="C2" s="23"/>
      <c r="J2" s="18"/>
      <c r="M2" s="17"/>
    </row>
    <row r="3" spans="1:15" ht="13.5" thickBot="1" x14ac:dyDescent="0.35">
      <c r="A3" s="23"/>
      <c r="B3" s="23"/>
      <c r="C3" s="23"/>
      <c r="I3" s="32" t="s">
        <v>49</v>
      </c>
      <c r="J3" s="18"/>
      <c r="M3" s="17"/>
    </row>
    <row r="4" spans="1:15" ht="14.5" thickBot="1" x14ac:dyDescent="0.35">
      <c r="A4" s="22" t="s">
        <v>10</v>
      </c>
      <c r="B4" s="33" t="s">
        <v>49</v>
      </c>
      <c r="C4" s="34"/>
      <c r="D4" s="34"/>
      <c r="E4" s="35"/>
      <c r="F4" s="35"/>
      <c r="G4" s="35"/>
      <c r="H4" s="70" t="s">
        <v>9</v>
      </c>
      <c r="I4" s="70" t="s">
        <v>18</v>
      </c>
    </row>
    <row r="5" spans="1:15" ht="13.5" thickTop="1" x14ac:dyDescent="0.3"/>
    <row r="6" spans="1:15" x14ac:dyDescent="0.3">
      <c r="A6" s="19" t="s">
        <v>8</v>
      </c>
      <c r="B6" s="19"/>
      <c r="C6" s="19"/>
      <c r="D6" s="21" t="s">
        <v>14</v>
      </c>
      <c r="E6" s="20"/>
      <c r="F6" s="20"/>
      <c r="G6" s="20"/>
    </row>
    <row r="7" spans="1:15" ht="13.5" thickBot="1" x14ac:dyDescent="0.35">
      <c r="A7" s="19" t="s">
        <v>19</v>
      </c>
      <c r="B7" s="19"/>
      <c r="C7" s="19"/>
      <c r="D7" s="21" t="s">
        <v>20</v>
      </c>
      <c r="E7" s="20"/>
      <c r="I7" s="17"/>
      <c r="J7" s="18"/>
    </row>
    <row r="8" spans="1:15" ht="30" customHeight="1" thickBot="1" x14ac:dyDescent="0.35">
      <c r="A8" s="50" t="s">
        <v>17</v>
      </c>
      <c r="B8" s="51" t="s">
        <v>42</v>
      </c>
      <c r="C8" s="16" t="s">
        <v>43</v>
      </c>
      <c r="D8" s="71" t="s">
        <v>16</v>
      </c>
      <c r="E8" s="72"/>
      <c r="F8" s="31" t="s">
        <v>15</v>
      </c>
      <c r="G8" s="31"/>
      <c r="H8" s="31" t="s">
        <v>6</v>
      </c>
      <c r="I8" s="30" t="s">
        <v>5</v>
      </c>
      <c r="J8" s="18"/>
    </row>
    <row r="9" spans="1:15" ht="15" customHeight="1" x14ac:dyDescent="0.3">
      <c r="A9" s="52" t="s">
        <v>59</v>
      </c>
      <c r="B9" s="53" t="s">
        <v>14</v>
      </c>
      <c r="C9" s="54" t="s">
        <v>28</v>
      </c>
      <c r="D9" s="73" t="s">
        <v>14</v>
      </c>
      <c r="E9" s="73"/>
      <c r="F9" s="29" t="s">
        <v>13</v>
      </c>
      <c r="G9" s="29"/>
      <c r="H9" s="12">
        <f>SUMIFS(Output!F:F,Output!B:B,B9,Output!C:C,D9,Output!A:A,$I$3)</f>
        <v>8452.7599999999984</v>
      </c>
      <c r="I9" s="47">
        <f>+H9/$H$47</f>
        <v>1.6692819756802424E-2</v>
      </c>
      <c r="J9" s="18"/>
    </row>
    <row r="10" spans="1:15" ht="15" customHeight="1" x14ac:dyDescent="0.3">
      <c r="A10" s="55" t="s">
        <v>60</v>
      </c>
      <c r="B10" s="56" t="s">
        <v>55</v>
      </c>
      <c r="C10" s="57" t="s">
        <v>4</v>
      </c>
      <c r="D10" s="74" t="s">
        <v>14</v>
      </c>
      <c r="E10" s="74"/>
      <c r="F10" s="64" t="s">
        <v>13</v>
      </c>
      <c r="G10" s="36"/>
      <c r="H10" s="9">
        <f>SUMIFS(Output!F:F,Output!B:B,B10,Output!C:C,D10,Output!A:A,$I$3)</f>
        <v>24836.240000000002</v>
      </c>
      <c r="I10" s="43">
        <f>+H10/$H$47</f>
        <v>4.9047515575585579E-2</v>
      </c>
      <c r="J10" s="18"/>
    </row>
    <row r="11" spans="1:15" ht="15" customHeight="1" x14ac:dyDescent="0.3">
      <c r="A11" s="65"/>
      <c r="B11" s="65"/>
      <c r="C11" s="65"/>
      <c r="D11" s="66"/>
      <c r="E11" s="66"/>
      <c r="I11" s="67"/>
      <c r="J11" s="18"/>
    </row>
    <row r="12" spans="1:15" ht="13.5" thickBot="1" x14ac:dyDescent="0.35">
      <c r="A12" s="6" t="str">
        <f>CONCATENATE("Total "&amp;D6)</f>
        <v>Total Cash</v>
      </c>
      <c r="B12" s="6"/>
      <c r="C12" s="6"/>
      <c r="D12" s="5"/>
      <c r="E12" s="5"/>
      <c r="F12" s="5"/>
      <c r="G12" s="5"/>
      <c r="H12" s="5">
        <f>SUM(H9:H11)</f>
        <v>33289</v>
      </c>
      <c r="I12" s="4">
        <f>SUM(I9:I10)</f>
        <v>6.5740335332388003E-2</v>
      </c>
      <c r="J12" s="18"/>
    </row>
    <row r="13" spans="1:15" ht="13.5" thickTop="1" x14ac:dyDescent="0.3">
      <c r="I13" s="17"/>
      <c r="J13" s="18"/>
    </row>
    <row r="14" spans="1:15" x14ac:dyDescent="0.3">
      <c r="A14" s="19" t="s">
        <v>8</v>
      </c>
      <c r="B14" s="19"/>
      <c r="C14" s="19"/>
      <c r="D14" s="21" t="s">
        <v>21</v>
      </c>
    </row>
    <row r="15" spans="1:15" ht="13.5" thickBot="1" x14ac:dyDescent="0.35">
      <c r="A15" s="19" t="s">
        <v>22</v>
      </c>
      <c r="B15" s="19"/>
      <c r="C15" s="19"/>
      <c r="D15" s="37" t="s">
        <v>23</v>
      </c>
      <c r="I15" s="17"/>
      <c r="J15" s="18"/>
    </row>
    <row r="16" spans="1:15" ht="39.5" thickBot="1" x14ac:dyDescent="0.35">
      <c r="A16" s="16" t="s">
        <v>24</v>
      </c>
      <c r="B16" s="16" t="s">
        <v>7</v>
      </c>
      <c r="C16" s="16" t="s">
        <v>25</v>
      </c>
      <c r="D16" s="16" t="s">
        <v>16</v>
      </c>
      <c r="E16" s="16" t="s">
        <v>26</v>
      </c>
      <c r="F16" s="38" t="s">
        <v>27</v>
      </c>
      <c r="G16" s="38"/>
      <c r="H16" s="16" t="s">
        <v>6</v>
      </c>
      <c r="I16" s="15" t="s">
        <v>5</v>
      </c>
      <c r="J16" s="18"/>
      <c r="N16" s="39"/>
      <c r="O16" s="40"/>
    </row>
    <row r="17" spans="1:14" x14ac:dyDescent="0.3">
      <c r="A17" s="11" t="s">
        <v>60</v>
      </c>
      <c r="B17" s="11" t="s">
        <v>61</v>
      </c>
      <c r="C17" s="11" t="s">
        <v>1</v>
      </c>
      <c r="D17" s="13" t="s">
        <v>21</v>
      </c>
      <c r="E17" s="13" t="s">
        <v>29</v>
      </c>
      <c r="F17" s="13" t="s">
        <v>32</v>
      </c>
      <c r="G17" s="13"/>
      <c r="H17" s="9">
        <f>SUMIFS(Output!F:F,Output!A:A,$I$3,Output!B:B,B17,Output!C:C,D17,Output!D:D,E17,Output!E:E,F17)</f>
        <v>124603</v>
      </c>
      <c r="I17" s="28">
        <f>+H17/$H$47</f>
        <v>0.24607056395270338</v>
      </c>
      <c r="J17" s="18"/>
      <c r="N17" s="39"/>
    </row>
    <row r="18" spans="1:14" x14ac:dyDescent="0.3">
      <c r="A18" s="11" t="s">
        <v>60</v>
      </c>
      <c r="B18" s="11" t="s">
        <v>61</v>
      </c>
      <c r="C18" s="11" t="s">
        <v>1</v>
      </c>
      <c r="D18" s="10" t="s">
        <v>21</v>
      </c>
      <c r="E18" s="10" t="s">
        <v>31</v>
      </c>
      <c r="F18" s="10" t="s">
        <v>32</v>
      </c>
      <c r="G18" s="10"/>
      <c r="H18" s="9">
        <f>SUMIFS(Output!F:F,Output!A:A,$I$3,Output!B:B,B18,Output!C:C,D18,Output!D:D,E18,Output!E:E,F18)</f>
        <v>199041</v>
      </c>
      <c r="I18" s="43">
        <f>+H18/$H$47</f>
        <v>0.39307345023562862</v>
      </c>
      <c r="J18" s="18"/>
      <c r="N18" s="39"/>
    </row>
    <row r="19" spans="1:14" x14ac:dyDescent="0.3">
      <c r="A19" s="11" t="s">
        <v>28</v>
      </c>
      <c r="B19" s="41" t="s">
        <v>28</v>
      </c>
      <c r="C19" s="11"/>
      <c r="D19" s="10" t="s">
        <v>21</v>
      </c>
      <c r="E19" s="42" t="s">
        <v>29</v>
      </c>
      <c r="F19" s="42" t="s">
        <v>32</v>
      </c>
      <c r="G19" s="42"/>
      <c r="H19" s="9">
        <f>SUMIFS(Output!F:F,Output!A:A,$I$3,Output!B:B,B19,Output!C:C,D19,Output!D:D,E19,Output!E:E,F19)</f>
        <v>0</v>
      </c>
      <c r="I19" s="43">
        <f>+H19/$H$47</f>
        <v>0</v>
      </c>
      <c r="J19" s="18"/>
      <c r="N19" s="39"/>
    </row>
    <row r="20" spans="1:14" x14ac:dyDescent="0.3">
      <c r="A20" s="8"/>
      <c r="B20" s="8"/>
      <c r="C20" s="8"/>
      <c r="D20" s="7"/>
      <c r="E20" s="7"/>
      <c r="F20" s="7"/>
      <c r="G20" s="7"/>
      <c r="H20" s="26"/>
      <c r="I20" s="25"/>
      <c r="J20" s="18"/>
      <c r="N20" s="39"/>
    </row>
    <row r="21" spans="1:14" ht="13.5" thickBot="1" x14ac:dyDescent="0.35">
      <c r="A21" s="6" t="str">
        <f>CONCATENATE("Total "&amp;D14)</f>
        <v>Total Fixed Income</v>
      </c>
      <c r="B21" s="6"/>
      <c r="C21" s="6"/>
      <c r="D21" s="5"/>
      <c r="E21" s="5"/>
      <c r="F21" s="5"/>
      <c r="G21" s="5"/>
      <c r="H21" s="5">
        <f>SUM(H17:H20)</f>
        <v>323644</v>
      </c>
      <c r="I21" s="4">
        <f>SUM(I17:I20)</f>
        <v>0.639144014188332</v>
      </c>
      <c r="J21" s="18"/>
      <c r="N21" s="39"/>
    </row>
    <row r="22" spans="1:14" ht="13.5" thickTop="1" x14ac:dyDescent="0.3">
      <c r="I22" s="17"/>
      <c r="J22" s="18"/>
      <c r="N22" s="39"/>
    </row>
    <row r="23" spans="1:14" x14ac:dyDescent="0.3">
      <c r="A23" s="19" t="s">
        <v>8</v>
      </c>
      <c r="B23" s="19"/>
      <c r="C23" s="19"/>
      <c r="D23" s="21" t="s">
        <v>33</v>
      </c>
      <c r="J23" s="18"/>
      <c r="N23" s="39"/>
    </row>
    <row r="24" spans="1:14" ht="13.5" thickBot="1" x14ac:dyDescent="0.35">
      <c r="A24" s="19" t="s">
        <v>22</v>
      </c>
      <c r="B24" s="19"/>
      <c r="C24" s="19"/>
      <c r="D24" s="37" t="s">
        <v>23</v>
      </c>
      <c r="I24" s="17"/>
      <c r="N24" s="40"/>
    </row>
    <row r="25" spans="1:14" ht="39.5" thickBot="1" x14ac:dyDescent="0.4">
      <c r="A25" s="16" t="s">
        <v>24</v>
      </c>
      <c r="B25" s="16" t="s">
        <v>7</v>
      </c>
      <c r="C25" s="16" t="s">
        <v>25</v>
      </c>
      <c r="D25" s="16" t="s">
        <v>16</v>
      </c>
      <c r="E25" s="16" t="s">
        <v>26</v>
      </c>
      <c r="F25" s="38" t="s">
        <v>27</v>
      </c>
      <c r="G25" s="38"/>
      <c r="H25" s="16" t="s">
        <v>6</v>
      </c>
      <c r="I25" s="15" t="s">
        <v>5</v>
      </c>
      <c r="M25"/>
    </row>
    <row r="26" spans="1:14" ht="14.5" x14ac:dyDescent="0.35">
      <c r="A26" s="14" t="s">
        <v>60</v>
      </c>
      <c r="B26" s="45" t="s">
        <v>53</v>
      </c>
      <c r="C26" s="46" t="s">
        <v>2</v>
      </c>
      <c r="D26" s="13" t="s">
        <v>33</v>
      </c>
      <c r="E26" s="13" t="s">
        <v>31</v>
      </c>
      <c r="F26" s="13" t="s">
        <v>30</v>
      </c>
      <c r="G26" s="60"/>
      <c r="H26" s="9">
        <f>SUMIFS(Output!F:F,Output!A:A,$I$3,Output!B:B,B26,Output!C:C,D26,Output!D:D,E26,Output!E:E,F26)</f>
        <v>64983.33</v>
      </c>
      <c r="I26" s="28">
        <f>+H26/$H$47</f>
        <v>0.12833145799559101</v>
      </c>
      <c r="M26"/>
    </row>
    <row r="27" spans="1:14" ht="14.5" x14ac:dyDescent="0.35">
      <c r="A27" s="11" t="s">
        <v>60</v>
      </c>
      <c r="B27" s="11" t="s">
        <v>54</v>
      </c>
      <c r="C27" s="44" t="s">
        <v>3</v>
      </c>
      <c r="D27" s="10" t="s">
        <v>33</v>
      </c>
      <c r="E27" s="10" t="s">
        <v>29</v>
      </c>
      <c r="F27" s="10" t="s">
        <v>30</v>
      </c>
      <c r="G27" s="42"/>
      <c r="H27" s="9">
        <f>SUMIFS(Output!F:F,Output!A:A,$I$3,Output!B:B,B27,Output!C:C,D27,Output!D:D,E27,Output!E:E,F27)</f>
        <v>84454.68</v>
      </c>
      <c r="I27" s="43">
        <f>+H27/$H$47</f>
        <v>0.16678419248368898</v>
      </c>
      <c r="M27"/>
    </row>
    <row r="28" spans="1:14" ht="14.5" x14ac:dyDescent="0.35">
      <c r="A28" s="8"/>
      <c r="B28" s="8"/>
      <c r="C28" s="8"/>
      <c r="D28" s="7"/>
      <c r="E28" s="7"/>
      <c r="F28" s="7"/>
      <c r="G28" s="7"/>
      <c r="H28" s="26"/>
      <c r="I28" s="25"/>
      <c r="M28"/>
    </row>
    <row r="29" spans="1:14" ht="15" thickBot="1" x14ac:dyDescent="0.4">
      <c r="A29" s="6" t="str">
        <f>CONCATENATE("Total "&amp;D23)</f>
        <v>Total Equity</v>
      </c>
      <c r="B29" s="6"/>
      <c r="C29" s="6"/>
      <c r="D29" s="5"/>
      <c r="E29" s="5"/>
      <c r="F29" s="5"/>
      <c r="G29" s="5"/>
      <c r="H29" s="5">
        <f>SUM(H26:H28)</f>
        <v>149438.01</v>
      </c>
      <c r="I29" s="4">
        <f>SUM(I26:I28)</f>
        <v>0.29511565047928001</v>
      </c>
      <c r="M29"/>
    </row>
    <row r="30" spans="1:14" ht="15" thickTop="1" x14ac:dyDescent="0.35">
      <c r="M30"/>
    </row>
    <row r="31" spans="1:14" ht="14.5" x14ac:dyDescent="0.35">
      <c r="A31" s="19" t="s">
        <v>8</v>
      </c>
      <c r="B31" s="19"/>
      <c r="C31" s="19"/>
      <c r="D31" s="21" t="s">
        <v>34</v>
      </c>
      <c r="M31"/>
    </row>
    <row r="32" spans="1:14" ht="15" thickBot="1" x14ac:dyDescent="0.4">
      <c r="A32" s="19" t="s">
        <v>22</v>
      </c>
      <c r="B32" s="19"/>
      <c r="C32" s="19"/>
      <c r="D32" s="37" t="s">
        <v>23</v>
      </c>
      <c r="I32" s="17"/>
      <c r="M32"/>
    </row>
    <row r="33" spans="1:13" ht="39.5" thickBot="1" x14ac:dyDescent="0.4">
      <c r="A33" s="16" t="s">
        <v>24</v>
      </c>
      <c r="B33" s="16" t="s">
        <v>7</v>
      </c>
      <c r="C33" s="16" t="s">
        <v>25</v>
      </c>
      <c r="D33" s="16" t="s">
        <v>16</v>
      </c>
      <c r="E33" s="16" t="s">
        <v>26</v>
      </c>
      <c r="F33" s="38" t="s">
        <v>27</v>
      </c>
      <c r="G33" s="38"/>
      <c r="H33" s="16" t="s">
        <v>6</v>
      </c>
      <c r="I33" s="15" t="s">
        <v>5</v>
      </c>
      <c r="M33"/>
    </row>
    <row r="34" spans="1:13" ht="14.5" x14ac:dyDescent="0.35">
      <c r="A34" s="11" t="s">
        <v>28</v>
      </c>
      <c r="B34" s="11" t="s">
        <v>28</v>
      </c>
      <c r="C34" s="44"/>
      <c r="D34" s="13" t="s">
        <v>34</v>
      </c>
      <c r="E34" s="13" t="s">
        <v>29</v>
      </c>
      <c r="F34" s="13" t="s">
        <v>30</v>
      </c>
      <c r="G34" s="60"/>
      <c r="H34" s="9">
        <f>SUMIFS(Output!F:F,Output!A:A,$I$3,Output!B:B,B34,Output!C:C,D34,Output!D:D,E34,Output!E:E,F34)</f>
        <v>0</v>
      </c>
      <c r="I34" s="28">
        <f>+H34/$H$47</f>
        <v>0</v>
      </c>
      <c r="M34"/>
    </row>
    <row r="35" spans="1:13" ht="14.5" x14ac:dyDescent="0.35">
      <c r="A35" s="11" t="s">
        <v>28</v>
      </c>
      <c r="B35" s="11" t="s">
        <v>28</v>
      </c>
      <c r="C35" s="44"/>
      <c r="D35" s="10" t="s">
        <v>34</v>
      </c>
      <c r="E35" s="10" t="s">
        <v>31</v>
      </c>
      <c r="F35" s="10" t="s">
        <v>30</v>
      </c>
      <c r="G35" s="10"/>
      <c r="H35" s="9">
        <f>SUMIFS(Output!F:F,Output!A:A,$I$3,Output!B:B,B35,Output!C:C,D35,Output!D:D,E35,Output!E:E,F35)</f>
        <v>0</v>
      </c>
      <c r="I35" s="43">
        <f>+H35/$H$47</f>
        <v>0</v>
      </c>
      <c r="M35"/>
    </row>
    <row r="36" spans="1:13" ht="14.5" x14ac:dyDescent="0.35">
      <c r="A36" s="8"/>
      <c r="B36" s="8"/>
      <c r="C36" s="8"/>
      <c r="D36" s="7"/>
      <c r="E36" s="7"/>
      <c r="F36" s="7"/>
      <c r="G36" s="7"/>
      <c r="H36" s="26"/>
      <c r="I36" s="25"/>
      <c r="M36"/>
    </row>
    <row r="37" spans="1:13" ht="15" thickBot="1" x14ac:dyDescent="0.4">
      <c r="A37" s="6" t="str">
        <f>CONCATENATE("Total "&amp;D31)</f>
        <v>Total Property</v>
      </c>
      <c r="B37" s="6"/>
      <c r="C37" s="6"/>
      <c r="D37" s="5"/>
      <c r="E37" s="5"/>
      <c r="F37" s="5"/>
      <c r="G37" s="5"/>
      <c r="H37" s="5">
        <f>SUM(H34:H36)</f>
        <v>0</v>
      </c>
      <c r="I37" s="4">
        <f>SUM(I34:I36)</f>
        <v>0</v>
      </c>
      <c r="M37"/>
    </row>
    <row r="38" spans="1:13" ht="15" thickTop="1" x14ac:dyDescent="0.35">
      <c r="M38"/>
    </row>
    <row r="39" spans="1:13" ht="14.5" x14ac:dyDescent="0.35">
      <c r="A39" s="19" t="s">
        <v>8</v>
      </c>
      <c r="B39" s="19"/>
      <c r="C39" s="19"/>
      <c r="D39" s="21" t="s">
        <v>35</v>
      </c>
      <c r="M39"/>
    </row>
    <row r="40" spans="1:13" ht="15" thickBot="1" x14ac:dyDescent="0.4">
      <c r="A40" s="19" t="s">
        <v>22</v>
      </c>
      <c r="B40" s="19"/>
      <c r="C40" s="19"/>
      <c r="D40" s="37" t="s">
        <v>23</v>
      </c>
      <c r="I40" s="17"/>
      <c r="M40"/>
    </row>
    <row r="41" spans="1:13" ht="39.5" thickBot="1" x14ac:dyDescent="0.4">
      <c r="A41" s="16" t="s">
        <v>24</v>
      </c>
      <c r="B41" s="16" t="s">
        <v>7</v>
      </c>
      <c r="C41" s="16" t="s">
        <v>25</v>
      </c>
      <c r="D41" s="16" t="s">
        <v>16</v>
      </c>
      <c r="E41" s="16" t="s">
        <v>26</v>
      </c>
      <c r="F41" s="38" t="s">
        <v>27</v>
      </c>
      <c r="G41" s="38"/>
      <c r="H41" s="16" t="s">
        <v>6</v>
      </c>
      <c r="I41" s="15" t="s">
        <v>5</v>
      </c>
      <c r="M41"/>
    </row>
    <row r="42" spans="1:13" ht="14.5" x14ac:dyDescent="0.35">
      <c r="A42" s="14" t="s">
        <v>28</v>
      </c>
      <c r="B42" s="45" t="s">
        <v>28</v>
      </c>
      <c r="C42" s="45" t="s">
        <v>28</v>
      </c>
      <c r="D42" s="13" t="s">
        <v>35</v>
      </c>
      <c r="E42" s="13" t="s">
        <v>29</v>
      </c>
      <c r="F42" s="13" t="s">
        <v>30</v>
      </c>
      <c r="G42" s="13"/>
      <c r="H42" s="9">
        <f>SUMIFS(Output!F:F,Output!A:A,$I$3,Output!B:B,B42,Output!C:C,D42,Output!D:D,E42,Output!E:E,F42)</f>
        <v>0</v>
      </c>
      <c r="I42" s="28">
        <f>+H42/$H$47</f>
        <v>0</v>
      </c>
      <c r="M42"/>
    </row>
    <row r="43" spans="1:13" ht="14.5" x14ac:dyDescent="0.35">
      <c r="A43" s="11" t="s">
        <v>28</v>
      </c>
      <c r="B43" s="11" t="s">
        <v>28</v>
      </c>
      <c r="C43" s="11" t="s">
        <v>28</v>
      </c>
      <c r="D43" s="10" t="s">
        <v>35</v>
      </c>
      <c r="E43" s="10" t="s">
        <v>31</v>
      </c>
      <c r="F43" s="10" t="s">
        <v>30</v>
      </c>
      <c r="G43" s="10"/>
      <c r="H43" s="9">
        <f>SUMIFS(Output!F:F,Output!A:A,$I$3,Output!B:B,B43,Output!C:C,D43,Output!D:D,E43,Output!E:E,F43)</f>
        <v>0</v>
      </c>
      <c r="I43" s="43">
        <f>+H43/$H$47</f>
        <v>0</v>
      </c>
      <c r="M43"/>
    </row>
    <row r="44" spans="1:13" ht="14.5" x14ac:dyDescent="0.35">
      <c r="A44" s="8"/>
      <c r="B44" s="8"/>
      <c r="C44" s="8"/>
      <c r="D44" s="7"/>
      <c r="E44" s="7"/>
      <c r="F44" s="7"/>
      <c r="G44" s="7"/>
      <c r="H44" s="26"/>
      <c r="I44" s="25"/>
      <c r="M44"/>
    </row>
    <row r="45" spans="1:13" ht="15" thickBot="1" x14ac:dyDescent="0.4">
      <c r="A45" s="6" t="str">
        <f>CONCATENATE("Total "&amp;D39)</f>
        <v>Total Infrastructure</v>
      </c>
      <c r="B45" s="6"/>
      <c r="C45" s="6"/>
      <c r="D45" s="5"/>
      <c r="E45" s="5"/>
      <c r="F45" s="5"/>
      <c r="G45" s="5"/>
      <c r="H45" s="5">
        <f>SUM(H42:H44)</f>
        <v>0</v>
      </c>
      <c r="I45" s="4">
        <f>SUM(I42:I44)</f>
        <v>0</v>
      </c>
      <c r="M45"/>
    </row>
    <row r="46" spans="1:13" ht="15.5" thickTop="1" thickBot="1" x14ac:dyDescent="0.4">
      <c r="M46"/>
    </row>
    <row r="47" spans="1:13" ht="15.5" thickTop="1" thickBot="1" x14ac:dyDescent="0.4">
      <c r="A47" s="3" t="s">
        <v>0</v>
      </c>
      <c r="B47" s="3"/>
      <c r="C47" s="3"/>
      <c r="D47" s="2"/>
      <c r="E47" s="2"/>
      <c r="F47" s="2"/>
      <c r="G47" s="2"/>
      <c r="H47" s="2">
        <f>+H12+H21+H29+H37+H45</f>
        <v>506371.01</v>
      </c>
      <c r="I47" s="1">
        <f>+I12+I21+I29+I37+I45</f>
        <v>1</v>
      </c>
      <c r="M47"/>
    </row>
    <row r="48" spans="1:13" ht="15" thickTop="1" x14ac:dyDescent="0.35">
      <c r="M48"/>
    </row>
    <row r="49" spans="7:13" ht="14.5" x14ac:dyDescent="0.35">
      <c r="G49" s="59" t="s">
        <v>44</v>
      </c>
      <c r="H49" s="58">
        <f>SUMIF(Output!A:A,I3,Output!F:F)-H47</f>
        <v>0</v>
      </c>
      <c r="M49"/>
    </row>
    <row r="50" spans="7:13" ht="14.5" x14ac:dyDescent="0.35">
      <c r="M50"/>
    </row>
  </sheetData>
  <mergeCells count="4">
    <mergeCell ref="H4:I4"/>
    <mergeCell ref="D8:E8"/>
    <mergeCell ref="D9:E9"/>
    <mergeCell ref="D10:E10"/>
  </mergeCells>
  <conditionalFormatting sqref="K1:K3">
    <cfRule type="cellIs" dxfId="1" priority="2" operator="lessThan">
      <formula>0</formula>
    </cfRule>
  </conditionalFormatting>
  <conditionalFormatting sqref="H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Output</vt:lpstr>
      <vt:lpstr>Balanced Growth SIMP</vt:lpstr>
      <vt:lpstr>Lifestage - Sand SIMP</vt:lpstr>
      <vt:lpstr>Lifestage - Coral SIMP</vt:lpstr>
      <vt:lpstr>Lifestage - Ocean SIMP</vt:lpstr>
      <vt:lpstr>Lifestage - Sky SIMP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Czudek</dc:creator>
  <cp:lastModifiedBy>Julie Slapp</cp:lastModifiedBy>
  <dcterms:created xsi:type="dcterms:W3CDTF">2022-03-09T04:23:04Z</dcterms:created>
  <dcterms:modified xsi:type="dcterms:W3CDTF">2022-09-26T04:44:56Z</dcterms:modified>
</cp:coreProperties>
</file>